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guillermovalleschavez/Desktop/Wisesheets/Templates/"/>
    </mc:Choice>
  </mc:AlternateContent>
  <xr:revisionPtr revIDLastSave="0" documentId="13_ncr:1_{E8E66A6E-B417-5040-85E5-B5F03A425097}" xr6:coauthVersionLast="47" xr6:coauthVersionMax="47" xr10:uidLastSave="{00000000-0000-0000-0000-000000000000}"/>
  <bookViews>
    <workbookView xWindow="5240" yWindow="660" windowWidth="38400" windowHeight="19260" xr2:uid="{308F82D8-212E-8D4E-97AA-7DC3C5AA63D6}"/>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7" i="1" l="1" a="1"/>
  <c r="AO7" i="1" s="1"/>
  <c r="AO8" i="1" a="1"/>
  <c r="AO8" i="1" s="1"/>
  <c r="AO9" i="1" a="1"/>
  <c r="AO9" i="1" s="1"/>
  <c r="AO10" i="1" a="1"/>
  <c r="AO10" i="1" s="1"/>
  <c r="AO11" i="1" a="1"/>
  <c r="AO11" i="1" s="1"/>
  <c r="AO12" i="1" a="1"/>
  <c r="AO12" i="1" s="1"/>
  <c r="AO13" i="1" a="1"/>
  <c r="AO13" i="1" s="1"/>
  <c r="AO14" i="1" a="1"/>
  <c r="AO14" i="1" s="1"/>
  <c r="AO15" i="1" a="1"/>
  <c r="AO15" i="1" s="1"/>
  <c r="AO16" i="1" a="1"/>
  <c r="AO16" i="1" s="1"/>
  <c r="AO17" i="1" a="1"/>
  <c r="AO17" i="1" s="1"/>
  <c r="AO18" i="1" a="1"/>
  <c r="AO18" i="1" s="1"/>
  <c r="AO19" i="1" a="1"/>
  <c r="AO19" i="1" s="1"/>
  <c r="AO20" i="1" a="1"/>
  <c r="AO20" i="1" s="1"/>
  <c r="AO21" i="1" a="1"/>
  <c r="AO21" i="1" s="1"/>
  <c r="AO22" i="1" a="1"/>
  <c r="AO22" i="1" s="1"/>
  <c r="AO23" i="1" a="1"/>
  <c r="AO23" i="1" s="1"/>
  <c r="AO24" i="1" a="1"/>
  <c r="AO24" i="1" s="1"/>
  <c r="AO25" i="1" a="1"/>
  <c r="AO25" i="1" s="1"/>
  <c r="AO26" i="1" a="1"/>
  <c r="AO26" i="1" s="1"/>
  <c r="AO27" i="1" a="1"/>
  <c r="AO27" i="1" s="1"/>
  <c r="AO28" i="1" a="1"/>
  <c r="AO28" i="1" s="1"/>
  <c r="AO29" i="1" a="1"/>
  <c r="AO29" i="1" s="1"/>
  <c r="AO30" i="1" a="1"/>
  <c r="AO30" i="1" s="1"/>
  <c r="AO31" i="1" a="1"/>
  <c r="AO31" i="1" s="1"/>
  <c r="AO32" i="1" a="1"/>
  <c r="AO32" i="1" s="1"/>
  <c r="AO33" i="1" a="1"/>
  <c r="AO33" i="1" s="1"/>
  <c r="AO34" i="1" a="1"/>
  <c r="AO34" i="1" s="1"/>
  <c r="AO35" i="1" a="1"/>
  <c r="AO35" i="1" s="1"/>
  <c r="AO36" i="1" a="1"/>
  <c r="AO36" i="1" s="1"/>
  <c r="AO37" i="1" a="1"/>
  <c r="AO37" i="1" s="1"/>
  <c r="AO38" i="1" a="1"/>
  <c r="AO38" i="1" s="1"/>
  <c r="AO39" i="1" a="1"/>
  <c r="AO39" i="1" s="1"/>
  <c r="AO40" i="1" a="1"/>
  <c r="AO40" i="1" s="1"/>
  <c r="AO41" i="1" a="1"/>
  <c r="AO41" i="1" s="1"/>
  <c r="AO42" i="1" a="1"/>
  <c r="AO42" i="1" s="1"/>
  <c r="AO43" i="1" a="1"/>
  <c r="AO43" i="1" s="1"/>
  <c r="AO44" i="1" a="1"/>
  <c r="AO44" i="1" s="1"/>
  <c r="AO45" i="1" a="1"/>
  <c r="AO45" i="1" s="1"/>
  <c r="AO46" i="1" a="1"/>
  <c r="AO46" i="1" s="1"/>
  <c r="AO47" i="1" a="1"/>
  <c r="AO47" i="1" s="1"/>
  <c r="AO48" i="1" a="1"/>
  <c r="AO48" i="1" s="1"/>
  <c r="AO49" i="1" a="1"/>
  <c r="AO49" i="1" s="1"/>
  <c r="AO50" i="1" a="1"/>
  <c r="AO50" i="1" s="1"/>
  <c r="AO51" i="1" a="1"/>
  <c r="AO51" i="1" s="1"/>
  <c r="AO52" i="1" a="1"/>
  <c r="AO52" i="1" s="1"/>
  <c r="AJ7" i="1"/>
  <c r="AH7" i="1"/>
  <c r="AD7" i="1"/>
  <c r="AK8" i="1" l="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I8" i="1"/>
  <c r="AI9" i="1"/>
  <c r="AI10"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H29" i="1"/>
  <c r="AH8" i="1"/>
  <c r="AF8" i="1"/>
  <c r="AF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D8" i="1" l="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H25" i="1" l="1"/>
  <c r="A7" i="1" l="1"/>
  <c r="AH11" i="1"/>
  <c r="AH12" i="1"/>
  <c r="AH13" i="1"/>
  <c r="AH14" i="1"/>
  <c r="AH15" i="1"/>
  <c r="AH16" i="1"/>
  <c r="AH17" i="1"/>
  <c r="AH18" i="1"/>
  <c r="AH19" i="1"/>
  <c r="AH20" i="1"/>
  <c r="AH21" i="1"/>
  <c r="AH22" i="1"/>
  <c r="AH23" i="1"/>
  <c r="AH24" i="1"/>
  <c r="AH26" i="1"/>
  <c r="AH27" i="1"/>
  <c r="AH28" i="1"/>
  <c r="AH30" i="1"/>
  <c r="AH31" i="1"/>
  <c r="AH32" i="1"/>
  <c r="AH33" i="1"/>
  <c r="AH34" i="1"/>
  <c r="AH35" i="1"/>
  <c r="AH36" i="1"/>
  <c r="AH37" i="1"/>
  <c r="AH38" i="1"/>
  <c r="AH39" i="1"/>
  <c r="AH40" i="1"/>
  <c r="AH41" i="1"/>
  <c r="AH42" i="1"/>
  <c r="AH43" i="1"/>
  <c r="AH44" i="1"/>
  <c r="AH45" i="1"/>
  <c r="AH46" i="1"/>
  <c r="AH47" i="1"/>
  <c r="AH48" i="1"/>
  <c r="AH49" i="1"/>
  <c r="AH50" i="1"/>
  <c r="AH51" i="1"/>
  <c r="AH52" i="1"/>
  <c r="AH9" i="1"/>
  <c r="AH10" i="1"/>
  <c r="D7" i="1" l="1" a="1"/>
  <c r="D7" i="1" s="1"/>
  <c r="J7" i="1" s="1"/>
  <c r="N7" i="1" s="1"/>
  <c r="B7" i="1" a="1"/>
  <c r="B7" i="1" s="1"/>
  <c r="AF7" i="1"/>
  <c r="AG7" i="1"/>
  <c r="AE7" i="1"/>
  <c r="AK7" i="1"/>
  <c r="AI7" i="1"/>
  <c r="Q7" i="1" a="1"/>
  <c r="Q7" i="1" s="1"/>
  <c r="I7" i="1" l="1"/>
  <c r="M7" i="1" s="1"/>
  <c r="I8" i="1"/>
  <c r="J20" i="1"/>
  <c r="J22" i="1"/>
  <c r="I27" i="1"/>
  <c r="J8" i="1"/>
  <c r="I9" i="1"/>
  <c r="K7" i="1"/>
  <c r="J17" i="1"/>
  <c r="L7" i="1"/>
  <c r="P7" i="1" s="1"/>
  <c r="B4" i="1"/>
  <c r="L17" i="1"/>
  <c r="L25" i="1"/>
  <c r="L33" i="1"/>
  <c r="L41" i="1"/>
  <c r="L49" i="1"/>
  <c r="K10" i="1"/>
  <c r="K18" i="1"/>
  <c r="K26" i="1"/>
  <c r="K35" i="1"/>
  <c r="K43" i="1"/>
  <c r="K51" i="1"/>
  <c r="J10" i="1"/>
  <c r="J18" i="1"/>
  <c r="J27" i="1"/>
  <c r="J35" i="1"/>
  <c r="J43" i="1"/>
  <c r="J9" i="1"/>
  <c r="I15" i="1"/>
  <c r="I24" i="1"/>
  <c r="I33" i="1"/>
  <c r="I41" i="1"/>
  <c r="I49" i="1"/>
  <c r="L10" i="1"/>
  <c r="L18" i="1"/>
  <c r="L26" i="1"/>
  <c r="L34" i="1"/>
  <c r="L42" i="1"/>
  <c r="L50" i="1"/>
  <c r="K11" i="1"/>
  <c r="K19" i="1"/>
  <c r="K28" i="1"/>
  <c r="K36" i="1"/>
  <c r="K44" i="1"/>
  <c r="K52" i="1"/>
  <c r="J11" i="1"/>
  <c r="J28" i="1"/>
  <c r="J36" i="1"/>
  <c r="J45" i="1"/>
  <c r="I16" i="1"/>
  <c r="I26" i="1"/>
  <c r="I34" i="1"/>
  <c r="I42" i="1"/>
  <c r="I50" i="1"/>
  <c r="L19" i="1"/>
  <c r="L27" i="1"/>
  <c r="L35" i="1"/>
  <c r="L43" i="1"/>
  <c r="L51" i="1"/>
  <c r="K12" i="1"/>
  <c r="K20" i="1"/>
  <c r="K29" i="1"/>
  <c r="K37" i="1"/>
  <c r="K45" i="1"/>
  <c r="K9" i="1"/>
  <c r="J12" i="1"/>
  <c r="J21" i="1"/>
  <c r="J29" i="1"/>
  <c r="J37" i="1"/>
  <c r="J46" i="1"/>
  <c r="I35" i="1"/>
  <c r="I43" i="1"/>
  <c r="I51" i="1"/>
  <c r="K8" i="1"/>
  <c r="I18" i="1"/>
  <c r="I44" i="1"/>
  <c r="L37" i="1"/>
  <c r="L45" i="1"/>
  <c r="L9" i="1"/>
  <c r="K14" i="1"/>
  <c r="K39" i="1"/>
  <c r="J14" i="1"/>
  <c r="L11" i="1"/>
  <c r="I17" i="1"/>
  <c r="J13" i="1"/>
  <c r="I10" i="1"/>
  <c r="M10" i="1" s="1"/>
  <c r="I36" i="1"/>
  <c r="I52" i="1"/>
  <c r="L21" i="1"/>
  <c r="K22" i="1"/>
  <c r="K47" i="1"/>
  <c r="J23" i="1"/>
  <c r="I11" i="1"/>
  <c r="I29" i="1"/>
  <c r="L12" i="1"/>
  <c r="L20" i="1"/>
  <c r="L28" i="1"/>
  <c r="L36" i="1"/>
  <c r="L44" i="1"/>
  <c r="L52" i="1"/>
  <c r="K13" i="1"/>
  <c r="K21" i="1"/>
  <c r="K30" i="1"/>
  <c r="K38" i="1"/>
  <c r="K46" i="1"/>
  <c r="J30" i="1"/>
  <c r="J38" i="1"/>
  <c r="J47" i="1"/>
  <c r="I28" i="1"/>
  <c r="L29" i="1"/>
  <c r="K31" i="1"/>
  <c r="O7" i="1"/>
  <c r="J31" i="1"/>
  <c r="J48" i="1"/>
  <c r="I19" i="1"/>
  <c r="L13" i="1"/>
  <c r="L23" i="1"/>
  <c r="L46" i="1"/>
  <c r="K17" i="1"/>
  <c r="K41" i="1"/>
  <c r="O41" i="1" s="1"/>
  <c r="J15" i="1"/>
  <c r="J34" i="1"/>
  <c r="I12" i="1"/>
  <c r="I32" i="1"/>
  <c r="I48" i="1"/>
  <c r="K48" i="1"/>
  <c r="J40" i="1"/>
  <c r="I38" i="1"/>
  <c r="L8" i="1"/>
  <c r="K49" i="1"/>
  <c r="J41" i="1"/>
  <c r="I39" i="1"/>
  <c r="L32" i="1"/>
  <c r="K50" i="1"/>
  <c r="J42" i="1"/>
  <c r="I40" i="1"/>
  <c r="K27" i="1"/>
  <c r="J44" i="1"/>
  <c r="J49" i="1"/>
  <c r="I45" i="1"/>
  <c r="L39" i="1"/>
  <c r="J19" i="1"/>
  <c r="I30" i="1"/>
  <c r="K40" i="1"/>
  <c r="O40" i="1" s="1"/>
  <c r="J52" i="1"/>
  <c r="I47" i="1"/>
  <c r="L24" i="1"/>
  <c r="L47" i="1"/>
  <c r="K23" i="1"/>
  <c r="K42" i="1"/>
  <c r="J16" i="1"/>
  <c r="J39" i="1"/>
  <c r="I13" i="1"/>
  <c r="I37" i="1"/>
  <c r="L30" i="1"/>
  <c r="L48" i="1"/>
  <c r="K24" i="1"/>
  <c r="I14" i="1"/>
  <c r="L31" i="1"/>
  <c r="K25" i="1"/>
  <c r="O25" i="1" s="1"/>
  <c r="J24" i="1"/>
  <c r="I20" i="1"/>
  <c r="L14" i="1"/>
  <c r="K32" i="1"/>
  <c r="J25" i="1"/>
  <c r="I21" i="1"/>
  <c r="L38" i="1"/>
  <c r="K33" i="1"/>
  <c r="J26" i="1"/>
  <c r="I23" i="1"/>
  <c r="L16" i="1"/>
  <c r="K34" i="1"/>
  <c r="J32" i="1"/>
  <c r="I46" i="1"/>
  <c r="L40" i="1"/>
  <c r="J51" i="1"/>
  <c r="L15" i="1"/>
  <c r="J50" i="1"/>
  <c r="L22" i="1"/>
  <c r="I31" i="1"/>
  <c r="K15" i="1"/>
  <c r="K16" i="1"/>
  <c r="J33" i="1"/>
  <c r="I22" i="1"/>
  <c r="I25" i="1"/>
  <c r="O21" i="1" l="1"/>
  <c r="O34" i="1"/>
  <c r="O32" i="1"/>
  <c r="O12" i="1"/>
  <c r="O8" i="1"/>
  <c r="O28" i="1"/>
  <c r="P48" i="1"/>
  <c r="P50" i="1"/>
  <c r="P39" i="1"/>
  <c r="P22" i="1"/>
  <c r="M33" i="1"/>
  <c r="M9" i="1"/>
  <c r="N47" i="1"/>
  <c r="M8" i="1"/>
  <c r="N35" i="1"/>
  <c r="N24" i="1"/>
  <c r="N45" i="1"/>
  <c r="M49" i="1"/>
  <c r="N26" i="1"/>
  <c r="N51" i="1"/>
  <c r="O18" i="1"/>
  <c r="O33" i="1"/>
  <c r="O45" i="1"/>
  <c r="O13" i="1"/>
  <c r="N49" i="1"/>
  <c r="O15" i="1"/>
  <c r="O22" i="1"/>
  <c r="N38" i="1"/>
  <c r="N33" i="1"/>
  <c r="N41" i="1"/>
  <c r="N25" i="1"/>
  <c r="M40" i="1"/>
  <c r="N22" i="1"/>
  <c r="N14" i="1"/>
  <c r="N29" i="1"/>
  <c r="N44" i="1"/>
  <c r="N15" i="1"/>
  <c r="N32" i="1"/>
  <c r="N31" i="1"/>
  <c r="N39" i="1"/>
  <c r="N23" i="1"/>
  <c r="O16" i="1"/>
  <c r="N52" i="1"/>
  <c r="O27" i="1"/>
  <c r="O49" i="1"/>
  <c r="N34" i="1"/>
  <c r="N48" i="1"/>
  <c r="N30" i="1"/>
  <c r="O47" i="1"/>
  <c r="N37" i="1"/>
  <c r="N11" i="1"/>
  <c r="N42" i="1"/>
  <c r="N16" i="1"/>
  <c r="O24" i="1"/>
  <c r="N19" i="1"/>
  <c r="O17" i="1"/>
  <c r="O38" i="1"/>
  <c r="N12" i="1"/>
  <c r="O44" i="1"/>
  <c r="N9" i="1"/>
  <c r="O35" i="1"/>
  <c r="N17" i="1"/>
  <c r="O42" i="1"/>
  <c r="O50" i="1"/>
  <c r="N40" i="1"/>
  <c r="O31" i="1"/>
  <c r="O14" i="1"/>
  <c r="N50" i="1"/>
  <c r="O23" i="1"/>
  <c r="O48" i="1"/>
  <c r="P16" i="1"/>
  <c r="P14" i="1"/>
  <c r="P20" i="1"/>
  <c r="P43" i="1"/>
  <c r="P26" i="1"/>
  <c r="P17" i="1"/>
  <c r="P46" i="1"/>
  <c r="N13" i="1"/>
  <c r="P15" i="1"/>
  <c r="P30" i="1"/>
  <c r="P32" i="1"/>
  <c r="P23" i="1"/>
  <c r="P45" i="1"/>
  <c r="P10" i="1"/>
  <c r="P24" i="1"/>
  <c r="P13" i="1"/>
  <c r="P37" i="1"/>
  <c r="O37" i="1"/>
  <c r="P19" i="1"/>
  <c r="N36" i="1"/>
  <c r="O19" i="1"/>
  <c r="N27" i="1"/>
  <c r="O10" i="1"/>
  <c r="P52" i="1"/>
  <c r="N46" i="1"/>
  <c r="O29" i="1"/>
  <c r="N28" i="1"/>
  <c r="O11" i="1"/>
  <c r="N18" i="1"/>
  <c r="P49" i="1"/>
  <c r="P47" i="1"/>
  <c r="P27" i="1"/>
  <c r="P40" i="1"/>
  <c r="P38" i="1"/>
  <c r="P31" i="1"/>
  <c r="P44" i="1"/>
  <c r="P11" i="1"/>
  <c r="O20" i="1"/>
  <c r="N20" i="1"/>
  <c r="N10" i="1"/>
  <c r="P41" i="1"/>
  <c r="P8" i="1"/>
  <c r="P36" i="1"/>
  <c r="P42" i="1"/>
  <c r="O51" i="1"/>
  <c r="P33" i="1"/>
  <c r="O46" i="1"/>
  <c r="P28" i="1"/>
  <c r="P21" i="1"/>
  <c r="O39" i="1"/>
  <c r="N21" i="1"/>
  <c r="P51" i="1"/>
  <c r="O52" i="1"/>
  <c r="P34" i="1"/>
  <c r="O43" i="1"/>
  <c r="P25" i="1"/>
  <c r="P29" i="1"/>
  <c r="O30" i="1"/>
  <c r="P12" i="1"/>
  <c r="P9" i="1"/>
  <c r="O9" i="1"/>
  <c r="P35" i="1"/>
  <c r="N8" i="1"/>
  <c r="O36" i="1"/>
  <c r="P18" i="1"/>
  <c r="N43" i="1"/>
  <c r="O26" i="1"/>
  <c r="M34" i="1"/>
  <c r="M19" i="1"/>
  <c r="M17" i="1"/>
  <c r="M32" i="1"/>
  <c r="M43" i="1"/>
  <c r="M25" i="1"/>
  <c r="M36" i="1"/>
  <c r="M26" i="1"/>
  <c r="M28" i="1"/>
  <c r="M18" i="1"/>
  <c r="M21" i="1"/>
  <c r="M48" i="1"/>
  <c r="M38" i="1"/>
  <c r="M31" i="1"/>
  <c r="M29" i="1"/>
  <c r="M50" i="1"/>
  <c r="M16" i="1"/>
  <c r="M11" i="1"/>
  <c r="M41" i="1"/>
  <c r="M15" i="1"/>
  <c r="M37" i="1"/>
  <c r="M24" i="1"/>
  <c r="M22" i="1"/>
  <c r="M46" i="1"/>
  <c r="M44" i="1"/>
  <c r="M14" i="1"/>
  <c r="M42" i="1"/>
  <c r="M30" i="1"/>
  <c r="M27" i="1"/>
  <c r="M23" i="1"/>
  <c r="M35" i="1"/>
  <c r="M20" i="1"/>
  <c r="M47" i="1"/>
  <c r="M39" i="1"/>
  <c r="M51" i="1"/>
  <c r="M45" i="1"/>
  <c r="M52" i="1"/>
  <c r="M12" i="1"/>
  <c r="M13"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<sst xmlns="http://schemas.openxmlformats.org/spreadsheetml/2006/main" count="87" uniqueCount="87">
  <si>
    <t>ETF Ticker</t>
  </si>
  <si>
    <t>Name</t>
  </si>
  <si>
    <t>Asset Class</t>
  </si>
  <si>
    <t>Aum</t>
  </si>
  <si>
    <t>Avg Volume</t>
  </si>
  <si>
    <t>Cusip</t>
  </si>
  <si>
    <t>Description</t>
  </si>
  <si>
    <t>Domicile</t>
  </si>
  <si>
    <t>Expense Ratio</t>
  </si>
  <si>
    <t>Inception Date</t>
  </si>
  <si>
    <t>Isin</t>
  </si>
  <si>
    <t>Nav</t>
  </si>
  <si>
    <t>Nav Currency</t>
  </si>
  <si>
    <t>Dividend YTD</t>
  </si>
  <si>
    <t>Dividend 1y</t>
  </si>
  <si>
    <t>Dividend 3y</t>
  </si>
  <si>
    <t>Dividend 5y</t>
  </si>
  <si>
    <t>Price YTD</t>
  </si>
  <si>
    <t>Price 1y</t>
  </si>
  <si>
    <t>Price 3y</t>
  </si>
  <si>
    <t>Price 5y</t>
  </si>
  <si>
    <t>Date</t>
  </si>
  <si>
    <t>Price</t>
  </si>
  <si>
    <t>Changes Percentage</t>
  </si>
  <si>
    <t>Year High</t>
  </si>
  <si>
    <t>Year Low</t>
  </si>
  <si>
    <t>CAGR YTD</t>
  </si>
  <si>
    <t>CAGR 1Y</t>
  </si>
  <si>
    <t>CAGR 3Y</t>
  </si>
  <si>
    <t>CAGR 5Y</t>
  </si>
  <si>
    <t>VOO</t>
  </si>
  <si>
    <t>CAGR VS index YTD</t>
  </si>
  <si>
    <t>CAGR VS index 1Y</t>
  </si>
  <si>
    <t>CAGR VS index 3Y</t>
  </si>
  <si>
    <t>CAGR VS index 5Y</t>
  </si>
  <si>
    <t>Index to compare</t>
  </si>
  <si>
    <t>Index name</t>
  </si>
  <si>
    <t>SPY</t>
  </si>
  <si>
    <t>IVV</t>
  </si>
  <si>
    <t>VTI</t>
  </si>
  <si>
    <t>QQQ</t>
  </si>
  <si>
    <t>VEA</t>
  </si>
  <si>
    <t>VUG</t>
  </si>
  <si>
    <t>VTV</t>
  </si>
  <si>
    <t>IEFA</t>
  </si>
  <si>
    <t>BND</t>
  </si>
  <si>
    <t>AGG</t>
  </si>
  <si>
    <t>IWF</t>
  </si>
  <si>
    <t>IJH</t>
  </si>
  <si>
    <t>IJR</t>
  </si>
  <si>
    <t>VIG</t>
  </si>
  <si>
    <t>IEMG</t>
  </si>
  <si>
    <t>VWO</t>
  </si>
  <si>
    <t>VGT</t>
  </si>
  <si>
    <t>VXUS</t>
  </si>
  <si>
    <t>XLK</t>
  </si>
  <si>
    <t>VO</t>
  </si>
  <si>
    <t>IWM</t>
  </si>
  <si>
    <t>BNDX</t>
  </si>
  <si>
    <t>GLD</t>
  </si>
  <si>
    <t>IWD</t>
  </si>
  <si>
    <t>SCHD</t>
  </si>
  <si>
    <t>VB</t>
  </si>
  <si>
    <t>ITOT</t>
  </si>
  <si>
    <t>VYM</t>
  </si>
  <si>
    <t>EFA</t>
  </si>
  <si>
    <t>TLT</t>
  </si>
  <si>
    <t>RSP</t>
  </si>
  <si>
    <t>VCIT</t>
  </si>
  <si>
    <t>XLV</t>
  </si>
  <si>
    <t>SCHX</t>
  </si>
  <si>
    <t>IVW</t>
  </si>
  <si>
    <t>QUAL</t>
  </si>
  <si>
    <t>VEU</t>
  </si>
  <si>
    <t>MUB</t>
  </si>
  <si>
    <t>VCSH</t>
  </si>
  <si>
    <t>XLF</t>
  </si>
  <si>
    <t>XLE</t>
  </si>
  <si>
    <t>SCHF</t>
  </si>
  <si>
    <t>IWB</t>
  </si>
  <si>
    <t>VT</t>
  </si>
  <si>
    <t>IXUS</t>
  </si>
  <si>
    <t>Change Daily</t>
  </si>
  <si>
    <t>Change to desired comparison ETF or Index</t>
  </si>
  <si>
    <t>Adjust date if needed if you get #value to a valid trading day</t>
  </si>
  <si>
    <t>Year Chart</t>
  </si>
  <si>
    <t>Historical price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</si>
</sst>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4" x14ac:knownFonts="1">
    <font>
      <sz val="12"/>
      <color theme="1"/>
      <name val="Calibri"/>
      <family val="2"/>
      <scheme val="minor"/>
    </font>
    <font>
      <sz val="12"/>
      <color theme="1"/>
      <name val="Calibri"/>
      <family val="2"/>
      <scheme val="minor"/>
    </font>
    <font>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rgb="FF364165"/>
        <bgColor indexed="64"/>
      </patternFill>
    </fill>
    <fill>
      <patternFill patternType="solid">
        <fgColor rgb="FF1EB722"/>
        <bgColor indexed="64"/>
      </patternFill>
    </fill>
  </fills>
  <borders count="1">
    <border>
      <left/>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1">
    <xf numFmtId="0" fontId="0" fillId="0" borderId="0" xfId="0"/>
    <xf numFmtId="0" fontId="2" fillId="2" borderId="0" xfId="0" applyFont="1" applyFill="1"/>
    <xf numFmtId="10" fontId="0" fillId="0" borderId="0" xfId="2" applyNumberFormat="1" applyFont="1"/>
    <xf numFmtId="15" fontId="0" fillId="0" borderId="0" xfId="0" applyNumberFormat="1"/>
    <xf numFmtId="10" fontId="0" fillId="0" borderId="0" xfId="1" applyNumberFormat="1" applyFont="1"/>
    <xf numFmtId="44" fontId="0" fillId="0" borderId="0" xfId="1" applyFont="1"/>
    <xf numFmtId="0" fontId="0" fillId="0" borderId="0" xfId="2" applyNumberFormat="1" applyFont="1"/>
    <xf numFmtId="43" fontId="0" fillId="0" borderId="0" xfId="3" applyFont="1"/>
    <xf numFmtId="0" fontId="2" fillId="3" borderId="0" xfId="0" applyFont="1" applyFill="1"/>
    <xf numFmtId="0" fontId="3" fillId="0" borderId="0" xfId="0" applyFont="1"/>
    <xf numFmtId="14" fontId="0" fillId="0" borderId="0" xfId="0" applyNumberFormat="1"/>
  </cellXfs>
  <cellStyles count="4">
    <cellStyle name="Comma" xfId="3" builtinId="3"/>
    <cellStyle name="Currency" xfId="1" builtinId="4"/>
    <cellStyle name="Normal" xfId="0" builtinId="0"/>
    <cellStyle name="Percent" xfId="2" builtinId="5"/>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364165"/>
      <color rgb="FF1EB7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pplications/Microsoft%20Excel.app/Contents/Frameworks/ATP.framework/Resources/en.lproj/FUNCRES.XLAM" TargetMode="External"/><Relationship Id="rId1" Type="http://schemas.openxmlformats.org/officeDocument/2006/relationships/externalLinkPath" Target="/Applications/Microsoft%20Excel.app/Contents/Frameworks/ATP.framework/Resources/en.lproj/FUNCRE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
    </sheetNames>
    <definedNames>
      <definedName name="_xldudf_WISEFUNDS"/>
      <definedName name="_xldudf_WISEPRICE"/>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181C7E7-C2D2-C749-9B1F-F0634396FCEC}">
  <we:reference id="wa200002252" version="1.0.0.3" store="en-US" storeType="OMEX"/>
  <we:alternateReferences>
    <we:reference id="wa200002252" version="1.0.0.3"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_xldudf_WISE</we:customFunctionIds>
        <we:customFunctionIds>_xldudf_WISEPRICE</we:customFunctionIds>
        <we:customFunctionIds>_xldudf_WISEFUNDS</we:customFunctionIds>
      </we:customFunctionIdList>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0B744-E5CA-6D43-B065-1EC9FA39E68D}">
  <dimension ref="A1:OP55"/>
  <sheetViews>
    <sheetView tabSelected="1" zoomScaleNormal="100" workbookViewId="0">
      <selection activeCell="AN15" sqref="AN15"/>
    </sheetView>
  </sheetViews>
  <sheetFormatPr baseColWidth="10" defaultRowHeight="16" x14ac:dyDescent="0.2"/>
  <cols>
    <col min="1" max="1" width="15.83203125" bestFit="1" customWidth="1"/>
    <col min="2" max="2" width="49" bestFit="1" customWidth="1"/>
    <col min="3" max="3" width="23.83203125" customWidth="1"/>
    <col min="4" max="4" width="10" bestFit="1" customWidth="1"/>
    <col min="5" max="5" width="17.83203125" bestFit="1" customWidth="1"/>
    <col min="6" max="7" width="10.33203125" bestFit="1" customWidth="1"/>
    <col min="8" max="8" width="15.33203125" bestFit="1" customWidth="1"/>
    <col min="9" max="9" width="9.6640625" bestFit="1" customWidth="1"/>
    <col min="10" max="10" width="8.83203125" bestFit="1" customWidth="1"/>
    <col min="11" max="11" width="8.33203125" bestFit="1" customWidth="1"/>
    <col min="12" max="12" width="8.6640625" bestFit="1" customWidth="1"/>
    <col min="13" max="13" width="17.1640625" bestFit="1" customWidth="1"/>
    <col min="14" max="16" width="16" bestFit="1" customWidth="1"/>
    <col min="17" max="18" width="20.33203125" bestFit="1" customWidth="1"/>
    <col min="19" max="19" width="11.6640625" bestFit="1" customWidth="1"/>
    <col min="20" max="20" width="15" customWidth="1"/>
    <col min="21" max="21" width="8.6640625" bestFit="1" customWidth="1"/>
    <col min="22" max="22" width="13.6640625" bestFit="1" customWidth="1"/>
    <col min="23" max="23" width="14.83203125" bestFit="1" customWidth="1"/>
    <col min="24" max="24" width="8.5" bestFit="1" customWidth="1"/>
    <col min="25" max="26" width="12.33203125" bestFit="1" customWidth="1"/>
    <col min="30" max="30" width="12.33203125" bestFit="1" customWidth="1"/>
    <col min="41" max="41" width="17.6640625" bestFit="1" customWidth="1"/>
  </cols>
  <sheetData>
    <row r="1" spans="1:406" x14ac:dyDescent="0.2">
      <c r="A1" s="8" t="s">
        <v>21</v>
      </c>
      <c r="B1" s="3">
        <v>45360</v>
      </c>
      <c r="C1" s="9" t="s">
        <v>82</v>
      </c>
    </row>
    <row r="3" spans="1:406" x14ac:dyDescent="0.2">
      <c r="A3" s="8" t="s">
        <v>35</v>
      </c>
      <c r="B3" t="s">
        <v>30</v>
      </c>
      <c r="C3" s="9" t="s">
        <v>83</v>
      </c>
    </row>
    <row r="4" spans="1:406" x14ac:dyDescent="0.2">
      <c r="A4" s="1" t="s">
        <v>36</v>
      </c>
      <c r="B4" t="str">
        <f>B7</f>
        <v>Vanguard 500 Index Fund</v>
      </c>
      <c r="AI4" s="9" t="s">
        <v>84</v>
      </c>
      <c r="AJ4" s="9"/>
      <c r="AK4" s="9"/>
    </row>
    <row r="6" spans="1:406" x14ac:dyDescent="0.2">
      <c r="A6" s="1" t="s">
        <v>0</v>
      </c>
      <c r="B6" s="1" t="s">
        <v>1</v>
      </c>
      <c r="C6" s="1" t="s">
        <v>85</v>
      </c>
      <c r="D6" s="1" t="s">
        <v>22</v>
      </c>
      <c r="E6" s="1" t="s">
        <v>23</v>
      </c>
      <c r="F6" s="1" t="s">
        <v>24</v>
      </c>
      <c r="G6" s="1" t="s">
        <v>25</v>
      </c>
      <c r="H6" s="1" t="s">
        <v>4</v>
      </c>
      <c r="I6" s="1" t="s">
        <v>26</v>
      </c>
      <c r="J6" s="1" t="s">
        <v>27</v>
      </c>
      <c r="K6" s="1" t="s">
        <v>28</v>
      </c>
      <c r="L6" s="1" t="s">
        <v>29</v>
      </c>
      <c r="M6" s="1" t="s">
        <v>31</v>
      </c>
      <c r="N6" s="1" t="s">
        <v>32</v>
      </c>
      <c r="O6" s="1" t="s">
        <v>33</v>
      </c>
      <c r="P6" s="1" t="s">
        <v>34</v>
      </c>
      <c r="Q6" s="1" t="s">
        <v>2</v>
      </c>
      <c r="R6" s="1" t="s">
        <v>3</v>
      </c>
      <c r="S6" s="1" t="s">
        <v>5</v>
      </c>
      <c r="T6" s="1" t="s">
        <v>6</v>
      </c>
      <c r="U6" s="1" t="s">
        <v>7</v>
      </c>
      <c r="V6" s="1" t="s">
        <v>8</v>
      </c>
      <c r="W6" s="1" t="s">
        <v>9</v>
      </c>
      <c r="X6" s="1" t="s">
        <v>10</v>
      </c>
      <c r="Y6" s="1" t="s">
        <v>11</v>
      </c>
      <c r="Z6" s="1" t="s">
        <v>12</v>
      </c>
      <c r="AD6" s="1" t="s">
        <v>13</v>
      </c>
      <c r="AE6" s="1" t="s">
        <v>14</v>
      </c>
      <c r="AF6" s="1" t="s">
        <v>15</v>
      </c>
      <c r="AG6" s="1" t="s">
        <v>16</v>
      </c>
      <c r="AH6" s="1" t="s">
        <v>17</v>
      </c>
      <c r="AI6" s="1" t="s">
        <v>18</v>
      </c>
      <c r="AJ6" s="1" t="s">
        <v>19</v>
      </c>
      <c r="AK6" s="1" t="s">
        <v>20</v>
      </c>
      <c r="AO6" s="1" t="s">
        <v>86</v>
      </c>
    </row>
    <row r="7" spans="1:406" x14ac:dyDescent="0.2">
      <c r="A7" t="str">
        <f>B3</f>
        <v>VOO</v>
      </c>
      <c r="B7" t="str" cm="1">
        <f t="array" ref="B7:B52">[1]!_xldudf_WISEPRICE(A7:A52,B6)</f>
        <v>Vanguard 500 Index Fund</v>
      </c>
      <c r="D7" s="5" cm="1">
        <f t="array" ref="D7:H52">[1]!_xldudf_WISEPRICE(A7:A52,D6:H6)</f>
        <v>477.79</v>
      </c>
      <c r="E7" s="6">
        <v>0.27279999999999999</v>
      </c>
      <c r="F7">
        <v>483.24</v>
      </c>
      <c r="G7">
        <v>370.92</v>
      </c>
      <c r="H7" s="7">
        <v>5274259</v>
      </c>
      <c r="I7" s="2">
        <f>(($D$7+AD7)-AH7)/AH7</f>
        <v>0.1008732517683925</v>
      </c>
      <c r="J7" s="2">
        <f>(($D$7+AE7)/AI7)^(1/1)-1</f>
        <v>0.36502537498590271</v>
      </c>
      <c r="K7" s="2">
        <f>(($D$7+AF7)/AJ7)^(1/3)-1</f>
        <v>0.11438268608220614</v>
      </c>
      <c r="L7" s="2">
        <f>(($D$7+AG7)/AK7)^(1/5)-1</f>
        <v>0.14615895697121406</v>
      </c>
      <c r="M7" s="4">
        <f>I7-I7</f>
        <v>0</v>
      </c>
      <c r="N7" s="4">
        <f>J7-J7</f>
        <v>0</v>
      </c>
      <c r="O7" s="4">
        <f t="shared" ref="O7:P7" si="0">K7-K7</f>
        <v>0</v>
      </c>
      <c r="P7" s="4">
        <f t="shared" si="0"/>
        <v>0</v>
      </c>
      <c r="Q7" t="str" cm="1">
        <f t="array" ref="Q7:Z52">[1]!_xldudf_WISEFUNDS(A7:A52,$Q$6:$Z$6)</f>
        <v>Domestic Stock - General</v>
      </c>
      <c r="R7" s="7">
        <v>429327764687.88</v>
      </c>
      <c r="S7" t="str">
        <v>922908363</v>
      </c>
      <c r="T7" t="str">
        <v>The fund employs an indexing investment approach designed to track the performance of the Standard &amp; Poor's 500 Index, a widely recognized benchmark of U.S. stock market performance that is dominated by the stocks of large U.S. companies. The advisor attempts to replicate the target index by investing all, or substantially all, of its assets in the stocks that make up the index, holding each stock in approximately the same proportion as its weighting in the index.</v>
      </c>
      <c r="U7" t="str">
        <v>US</v>
      </c>
      <c r="V7" s="2">
        <v>2.9999999999999997E-4</v>
      </c>
      <c r="W7" t="str">
        <v>2010-09-07</v>
      </c>
      <c r="X7" t="str">
        <v>US9229083632</v>
      </c>
      <c r="Y7" s="7">
        <v>476.64</v>
      </c>
      <c r="Z7" t="str">
        <v>USD</v>
      </c>
      <c r="AA7" s="2"/>
      <c r="AB7" s="2"/>
      <c r="AD7" s="7">
        <f>SUM(INDEX([1]!_xldudf_WISEPRICE($A7, "dividend",,DATE(YEAR($B$1),1,1),$B$1),,2))</f>
        <v>0</v>
      </c>
      <c r="AE7" s="7">
        <f>SUM(INDEX([1]!_xldudf_WISEPRICE($A7, "dividend",,$B$1-365,$B$1),,2))</f>
        <v>6.3571999999999997</v>
      </c>
      <c r="AF7" s="7">
        <f>SUM(INDEX([1]!_xldudf_WISEPRICE($A7, "dividend",,$B$1-(365*3),$B$1),,2))</f>
        <v>17.741199999999999</v>
      </c>
      <c r="AG7" s="7">
        <f>SUM(INDEX([1]!_xldudf_WISEPRICE($A7, "dividend",,$B$1-(365*5),$B$1),,2))</f>
        <v>28.615199999999994</v>
      </c>
      <c r="AH7" s="7">
        <f>SUM([1]!_xldudf_WISEPRICE($A7,"close",,DATE(YEAR($B$1),1,2)))</f>
        <v>434.01</v>
      </c>
      <c r="AI7" s="7">
        <f>SUM([1]!_xldudf_WISEPRICE($A7,"close",,$B$1-365))</f>
        <v>354.68</v>
      </c>
      <c r="AJ7" s="7">
        <f>SUM([1]!_xldudf_WISEPRICE($A7,"close",,$B$1-(365*3)))</f>
        <v>358.07</v>
      </c>
      <c r="AK7" s="7">
        <f>SUM([1]!_xldudf_WISEPRICE($A7,"close",,$B$1-(365*5)))</f>
        <v>256.02</v>
      </c>
      <c r="AO7" cm="1">
        <f t="array" ref="AO7:OP7">TRANSPOSE(INDEX(_xlfn._xlws.SORT(_xldudf_WISEPRICE(A7,"close",365)),,2))</f>
        <v>348.09</v>
      </c>
      <c r="AP7">
        <v>353.75</v>
      </c>
      <c r="AQ7">
        <v>351.11</v>
      </c>
      <c r="AR7">
        <v>349.23</v>
      </c>
      <c r="AS7">
        <v>357.38</v>
      </c>
      <c r="AT7">
        <v>354.95</v>
      </c>
      <c r="AU7">
        <v>353.52</v>
      </c>
      <c r="AV7">
        <v>344.5</v>
      </c>
      <c r="AW7">
        <v>340.83</v>
      </c>
      <c r="AX7">
        <v>345.82</v>
      </c>
      <c r="AY7">
        <v>349.14</v>
      </c>
      <c r="AZ7">
        <v>351.04</v>
      </c>
      <c r="BA7">
        <v>343.87</v>
      </c>
      <c r="BB7">
        <v>362.69</v>
      </c>
      <c r="BC7">
        <v>366.16</v>
      </c>
      <c r="BD7">
        <v>363.22</v>
      </c>
      <c r="BE7">
        <v>366.22</v>
      </c>
      <c r="BF7">
        <v>363.44</v>
      </c>
      <c r="BG7">
        <v>362.39</v>
      </c>
      <c r="BH7">
        <v>363.99</v>
      </c>
      <c r="BI7">
        <v>362.71</v>
      </c>
      <c r="BJ7">
        <v>367.54</v>
      </c>
      <c r="BK7">
        <v>369.84</v>
      </c>
      <c r="BL7">
        <v>369.8</v>
      </c>
      <c r="BM7">
        <v>363.95</v>
      </c>
      <c r="BN7">
        <v>363.31</v>
      </c>
      <c r="BO7">
        <v>374.49</v>
      </c>
      <c r="BP7">
        <v>374.54</v>
      </c>
      <c r="BQ7">
        <v>374</v>
      </c>
      <c r="BR7">
        <v>367.34</v>
      </c>
      <c r="BS7">
        <v>362.03</v>
      </c>
      <c r="BT7">
        <v>361.33</v>
      </c>
      <c r="BU7">
        <v>364.18</v>
      </c>
      <c r="BV7">
        <v>361.52</v>
      </c>
      <c r="BW7">
        <v>366.68</v>
      </c>
      <c r="BX7">
        <v>369.39</v>
      </c>
      <c r="BY7">
        <v>367.16</v>
      </c>
      <c r="BZ7">
        <v>358.13</v>
      </c>
      <c r="CA7">
        <v>353.86</v>
      </c>
      <c r="CB7">
        <v>350.81</v>
      </c>
      <c r="CC7">
        <v>349.67</v>
      </c>
      <c r="CD7">
        <v>354.9</v>
      </c>
      <c r="CE7">
        <v>349.91</v>
      </c>
      <c r="CF7">
        <v>351.87</v>
      </c>
      <c r="CG7">
        <v>350.47</v>
      </c>
      <c r="CH7">
        <v>346.17</v>
      </c>
      <c r="CI7">
        <v>352.31</v>
      </c>
      <c r="CJ7">
        <v>351.34</v>
      </c>
      <c r="CK7">
        <v>349.99</v>
      </c>
      <c r="CL7">
        <v>352.51</v>
      </c>
      <c r="CM7">
        <v>348.66</v>
      </c>
      <c r="CN7">
        <v>356.59</v>
      </c>
      <c r="CO7">
        <v>356.33</v>
      </c>
      <c r="CP7">
        <v>358.87</v>
      </c>
      <c r="CQ7">
        <v>363.45</v>
      </c>
      <c r="CR7">
        <v>364.81</v>
      </c>
      <c r="CS7">
        <v>366.23</v>
      </c>
      <c r="CT7">
        <v>365.67</v>
      </c>
      <c r="CU7">
        <v>359.73</v>
      </c>
      <c r="CV7">
        <v>357.14</v>
      </c>
      <c r="CW7">
        <v>363.71</v>
      </c>
      <c r="CX7">
        <v>368.14</v>
      </c>
      <c r="CY7">
        <v>367.75</v>
      </c>
      <c r="CZ7">
        <v>367.88</v>
      </c>
      <c r="DA7">
        <v>371.81</v>
      </c>
      <c r="DB7">
        <v>372.87</v>
      </c>
      <c r="DC7">
        <v>368.21</v>
      </c>
      <c r="DD7">
        <v>373.44</v>
      </c>
      <c r="DE7">
        <v>377.53</v>
      </c>
      <c r="DF7">
        <v>382.94</v>
      </c>
      <c r="DG7">
        <v>378.85</v>
      </c>
      <c r="DH7">
        <v>376.66</v>
      </c>
      <c r="DI7">
        <v>381.52</v>
      </c>
      <c r="DJ7">
        <v>377.34</v>
      </c>
      <c r="DK7">
        <v>374.11</v>
      </c>
      <c r="DL7">
        <v>375.02</v>
      </c>
      <c r="DM7">
        <v>379.35</v>
      </c>
      <c r="DN7">
        <v>379.21</v>
      </c>
      <c r="DO7">
        <v>380.48</v>
      </c>
      <c r="DP7">
        <v>375.19</v>
      </c>
      <c r="DQ7">
        <v>374.22</v>
      </c>
      <c r="DR7">
        <v>366.79</v>
      </c>
      <c r="DS7">
        <v>366.33</v>
      </c>
      <c r="DT7">
        <v>368.17</v>
      </c>
      <c r="DU7">
        <v>364.23</v>
      </c>
      <c r="DV7">
        <v>365.49</v>
      </c>
      <c r="DW7">
        <v>364.11</v>
      </c>
      <c r="DX7">
        <v>362.78</v>
      </c>
      <c r="DY7">
        <v>365.49</v>
      </c>
      <c r="DZ7">
        <v>371.28</v>
      </c>
      <c r="EA7">
        <v>371.73</v>
      </c>
      <c r="EB7">
        <v>365.98</v>
      </c>
      <c r="EC7">
        <v>366.55</v>
      </c>
      <c r="ED7">
        <v>359.84</v>
      </c>
      <c r="EE7">
        <v>354.68</v>
      </c>
      <c r="EF7">
        <v>354.08</v>
      </c>
      <c r="EG7">
        <v>359.96</v>
      </c>
      <c r="EH7">
        <v>357.74</v>
      </c>
      <c r="EI7">
        <v>363.86</v>
      </c>
      <c r="EJ7">
        <v>359.88</v>
      </c>
      <c r="EK7">
        <v>363.13</v>
      </c>
      <c r="EL7">
        <v>367.88</v>
      </c>
      <c r="EM7">
        <v>361.78</v>
      </c>
      <c r="EN7">
        <v>362.64</v>
      </c>
      <c r="EO7">
        <v>363.56</v>
      </c>
      <c r="EP7">
        <v>364.16</v>
      </c>
      <c r="EQ7">
        <v>363.52</v>
      </c>
      <c r="ER7">
        <v>368.69</v>
      </c>
      <c r="ES7">
        <v>370.89</v>
      </c>
      <c r="ET7">
        <v>376.07</v>
      </c>
      <c r="EU7">
        <v>377.56</v>
      </c>
      <c r="EV7">
        <v>375.43</v>
      </c>
      <c r="EW7">
        <v>374.52</v>
      </c>
      <c r="EX7">
        <v>375.95</v>
      </c>
      <c r="EY7">
        <v>376.36</v>
      </c>
      <c r="EZ7">
        <v>376.41</v>
      </c>
      <c r="FA7">
        <v>374.91</v>
      </c>
      <c r="FB7">
        <v>379.77</v>
      </c>
      <c r="FC7">
        <v>378.99</v>
      </c>
      <c r="FD7">
        <v>380.28</v>
      </c>
      <c r="FE7">
        <v>380.54</v>
      </c>
      <c r="FF7">
        <v>380.52</v>
      </c>
      <c r="FG7">
        <v>378.37</v>
      </c>
      <c r="FH7">
        <v>378.59</v>
      </c>
      <c r="FI7">
        <v>379.09</v>
      </c>
      <c r="FJ7">
        <v>373.1</v>
      </c>
      <c r="FK7">
        <v>371.44</v>
      </c>
      <c r="FL7">
        <v>378.81</v>
      </c>
      <c r="FM7">
        <v>382.05</v>
      </c>
      <c r="FN7">
        <v>381.79</v>
      </c>
      <c r="FO7">
        <v>377.51</v>
      </c>
      <c r="FP7">
        <v>374.88</v>
      </c>
      <c r="FQ7">
        <v>372.14</v>
      </c>
      <c r="FR7">
        <v>378.97</v>
      </c>
      <c r="FS7">
        <v>379.18</v>
      </c>
      <c r="FT7">
        <v>377.54</v>
      </c>
      <c r="FU7">
        <v>379.19</v>
      </c>
      <c r="FV7">
        <v>378.66</v>
      </c>
      <c r="FW7">
        <v>378.15</v>
      </c>
      <c r="FX7">
        <v>379.46</v>
      </c>
      <c r="FY7">
        <v>376.95</v>
      </c>
      <c r="FZ7">
        <v>381.45</v>
      </c>
      <c r="GA7">
        <v>385.18</v>
      </c>
      <c r="GB7">
        <v>384.57</v>
      </c>
      <c r="GC7">
        <v>384.78</v>
      </c>
      <c r="GD7">
        <v>380.48</v>
      </c>
      <c r="GE7">
        <v>377.63</v>
      </c>
      <c r="GF7">
        <v>380.92</v>
      </c>
      <c r="GG7">
        <v>385.87</v>
      </c>
      <c r="GH7">
        <v>385.99</v>
      </c>
      <c r="GI7">
        <v>383.89</v>
      </c>
      <c r="GJ7">
        <v>387.57</v>
      </c>
      <c r="GK7">
        <v>393.26</v>
      </c>
      <c r="GL7">
        <v>392.5</v>
      </c>
      <c r="GM7">
        <v>393.31</v>
      </c>
      <c r="GN7">
        <v>392.02</v>
      </c>
      <c r="GO7">
        <v>394.37</v>
      </c>
      <c r="GP7">
        <v>395.03</v>
      </c>
      <c r="GQ7">
        <v>398.66</v>
      </c>
      <c r="GR7">
        <v>401.29</v>
      </c>
      <c r="GS7">
        <v>401.6</v>
      </c>
      <c r="GT7">
        <v>406.75</v>
      </c>
      <c r="GU7">
        <v>405.25</v>
      </c>
      <c r="GV7">
        <v>403.38</v>
      </c>
      <c r="GW7">
        <v>401.17</v>
      </c>
      <c r="GX7">
        <v>402.63</v>
      </c>
      <c r="GY7">
        <v>399.61</v>
      </c>
      <c r="GZ7">
        <v>397.96</v>
      </c>
      <c r="HA7">
        <v>402.37</v>
      </c>
      <c r="HB7">
        <v>402.55</v>
      </c>
      <c r="HC7">
        <v>402.51</v>
      </c>
      <c r="HD7">
        <v>407.28</v>
      </c>
      <c r="HE7">
        <v>408.06</v>
      </c>
      <c r="HF7">
        <v>407.15</v>
      </c>
      <c r="HG7">
        <v>403.83</v>
      </c>
      <c r="HH7">
        <v>402.89</v>
      </c>
      <c r="HI7">
        <v>403.97</v>
      </c>
      <c r="HJ7">
        <v>406.56</v>
      </c>
      <c r="HK7">
        <v>409.76</v>
      </c>
      <c r="HL7">
        <v>413.1</v>
      </c>
      <c r="HM7">
        <v>412.77</v>
      </c>
      <c r="HN7">
        <v>414.21</v>
      </c>
      <c r="HO7">
        <v>417.35</v>
      </c>
      <c r="HP7">
        <v>418.25</v>
      </c>
      <c r="HQ7">
        <v>415.52</v>
      </c>
      <c r="HR7">
        <v>415.57</v>
      </c>
      <c r="HS7">
        <v>417.33</v>
      </c>
      <c r="HT7">
        <v>418.56</v>
      </c>
      <c r="HU7">
        <v>418.66</v>
      </c>
      <c r="HV7">
        <v>415.82</v>
      </c>
      <c r="HW7">
        <v>419.87</v>
      </c>
      <c r="HX7">
        <v>420.68</v>
      </c>
      <c r="HY7">
        <v>419.38</v>
      </c>
      <c r="HZ7">
        <v>413.57</v>
      </c>
      <c r="IA7">
        <v>412.4</v>
      </c>
      <c r="IB7">
        <v>410.38</v>
      </c>
      <c r="IC7">
        <v>414.08</v>
      </c>
      <c r="ID7">
        <v>412.29</v>
      </c>
      <c r="IE7">
        <v>409.55</v>
      </c>
      <c r="IF7">
        <v>409.79</v>
      </c>
      <c r="IG7">
        <v>409.41</v>
      </c>
      <c r="IH7">
        <v>411.72</v>
      </c>
      <c r="II7">
        <v>407</v>
      </c>
      <c r="IJ7">
        <v>403.99</v>
      </c>
      <c r="IK7">
        <v>400.72</v>
      </c>
      <c r="IL7">
        <v>401.09</v>
      </c>
      <c r="IM7">
        <v>403.74</v>
      </c>
      <c r="IN7">
        <v>402.61</v>
      </c>
      <c r="IO7">
        <v>406.95</v>
      </c>
      <c r="IP7">
        <v>401.54</v>
      </c>
      <c r="IQ7">
        <v>404.2</v>
      </c>
      <c r="IR7">
        <v>406.86</v>
      </c>
      <c r="IS7">
        <v>412.64</v>
      </c>
      <c r="IT7">
        <v>414.36</v>
      </c>
      <c r="IU7">
        <v>413.83</v>
      </c>
      <c r="IV7">
        <v>414.71</v>
      </c>
      <c r="IW7">
        <v>412.9</v>
      </c>
      <c r="IX7">
        <v>410.05</v>
      </c>
      <c r="IY7">
        <v>408.83</v>
      </c>
      <c r="IZ7">
        <v>409.39</v>
      </c>
      <c r="JA7">
        <v>412.08</v>
      </c>
      <c r="JB7">
        <v>409.87</v>
      </c>
      <c r="JC7">
        <v>410.35</v>
      </c>
      <c r="JD7">
        <v>413.9</v>
      </c>
      <c r="JE7">
        <v>408.74</v>
      </c>
      <c r="JF7">
        <v>409.19</v>
      </c>
      <c r="JG7">
        <v>408.37</v>
      </c>
      <c r="JH7">
        <v>404.55</v>
      </c>
      <c r="JI7">
        <v>397.92</v>
      </c>
      <c r="JJ7">
        <v>396.96</v>
      </c>
      <c r="JK7">
        <v>398.61</v>
      </c>
      <c r="JL7">
        <v>392.76</v>
      </c>
      <c r="JM7">
        <v>392.85</v>
      </c>
      <c r="JN7">
        <v>393.64</v>
      </c>
      <c r="JO7">
        <v>392.7</v>
      </c>
      <c r="JP7">
        <v>392.67</v>
      </c>
      <c r="JQ7">
        <v>387.39</v>
      </c>
      <c r="JR7">
        <v>390.24</v>
      </c>
      <c r="JS7">
        <v>389.91</v>
      </c>
      <c r="JT7">
        <v>394.56</v>
      </c>
      <c r="JU7">
        <v>397.19</v>
      </c>
      <c r="JV7">
        <v>399.24</v>
      </c>
      <c r="JW7">
        <v>400.93</v>
      </c>
      <c r="JX7">
        <v>398.52</v>
      </c>
      <c r="JY7">
        <v>396.42</v>
      </c>
      <c r="JZ7">
        <v>400.57</v>
      </c>
      <c r="KA7">
        <v>400.58</v>
      </c>
      <c r="KB7">
        <v>395.22</v>
      </c>
      <c r="KC7">
        <v>391.87</v>
      </c>
      <c r="KD7">
        <v>386.99</v>
      </c>
      <c r="KE7">
        <v>386.31</v>
      </c>
      <c r="KF7">
        <v>389.2</v>
      </c>
      <c r="KG7">
        <v>383.71</v>
      </c>
      <c r="KH7">
        <v>379</v>
      </c>
      <c r="KI7">
        <v>377.32</v>
      </c>
      <c r="KJ7">
        <v>381.86</v>
      </c>
      <c r="KK7">
        <v>384.17</v>
      </c>
      <c r="KL7">
        <v>388.4</v>
      </c>
      <c r="KM7">
        <v>395.78</v>
      </c>
      <c r="KN7">
        <v>399.44</v>
      </c>
      <c r="KO7">
        <v>400.21</v>
      </c>
      <c r="KP7">
        <v>401.34</v>
      </c>
      <c r="KQ7">
        <v>401.67</v>
      </c>
      <c r="KR7">
        <v>398.64</v>
      </c>
      <c r="KS7">
        <v>404.86</v>
      </c>
      <c r="KT7">
        <v>404.45</v>
      </c>
      <c r="KU7">
        <v>412.22</v>
      </c>
      <c r="KV7">
        <v>413.12</v>
      </c>
      <c r="KW7">
        <v>413.7</v>
      </c>
      <c r="KX7">
        <v>414.31</v>
      </c>
      <c r="KY7">
        <v>417.43</v>
      </c>
      <c r="KZ7">
        <v>416.34</v>
      </c>
      <c r="LA7">
        <v>418.14</v>
      </c>
      <c r="LB7">
        <v>418.37</v>
      </c>
      <c r="LC7">
        <v>417.64</v>
      </c>
      <c r="LD7">
        <v>418.05</v>
      </c>
      <c r="LE7">
        <v>417.78</v>
      </c>
      <c r="LF7">
        <v>419.4</v>
      </c>
      <c r="LG7">
        <v>421.86</v>
      </c>
      <c r="LH7">
        <v>419.74</v>
      </c>
      <c r="LI7">
        <v>419.61</v>
      </c>
      <c r="LJ7">
        <v>417.86</v>
      </c>
      <c r="LK7">
        <v>421.13</v>
      </c>
      <c r="LL7">
        <v>422.92</v>
      </c>
      <c r="LM7">
        <v>424.56</v>
      </c>
      <c r="LN7">
        <v>426.67</v>
      </c>
      <c r="LO7">
        <v>432.48</v>
      </c>
      <c r="LP7">
        <v>433.75</v>
      </c>
      <c r="LQ7">
        <v>433.09</v>
      </c>
      <c r="LR7">
        <v>435.54</v>
      </c>
      <c r="LS7">
        <v>438.19</v>
      </c>
      <c r="LT7">
        <v>430.09</v>
      </c>
      <c r="LU7">
        <v>434.28</v>
      </c>
      <c r="LV7">
        <v>435.29</v>
      </c>
      <c r="LW7">
        <v>437.1</v>
      </c>
      <c r="LX7">
        <v>437.9</v>
      </c>
      <c r="LY7">
        <v>437.97</v>
      </c>
      <c r="LZ7">
        <v>436.8</v>
      </c>
      <c r="MA7">
        <v>434.01</v>
      </c>
      <c r="MB7">
        <v>430.79</v>
      </c>
      <c r="MC7">
        <v>429.43</v>
      </c>
      <c r="MD7">
        <v>429.98</v>
      </c>
      <c r="ME7">
        <v>436.13</v>
      </c>
      <c r="MF7">
        <v>435.07</v>
      </c>
      <c r="MG7">
        <v>437.94</v>
      </c>
      <c r="MH7">
        <v>437.79</v>
      </c>
      <c r="MI7">
        <v>437.99</v>
      </c>
      <c r="MJ7">
        <v>436.5</v>
      </c>
      <c r="MK7">
        <v>434.07</v>
      </c>
      <c r="ML7">
        <v>437.93</v>
      </c>
      <c r="MM7">
        <v>443.29</v>
      </c>
      <c r="MN7">
        <v>444.3</v>
      </c>
      <c r="MO7">
        <v>445.62</v>
      </c>
      <c r="MP7">
        <v>445.99</v>
      </c>
      <c r="MQ7">
        <v>448.5</v>
      </c>
      <c r="MR7">
        <v>448.23</v>
      </c>
      <c r="MS7">
        <v>451.49</v>
      </c>
      <c r="MT7">
        <v>451.17</v>
      </c>
      <c r="MU7">
        <v>443.82</v>
      </c>
      <c r="MV7">
        <v>449.66</v>
      </c>
      <c r="MW7">
        <v>454.28</v>
      </c>
      <c r="MX7">
        <v>452.62</v>
      </c>
      <c r="MY7">
        <v>454.03</v>
      </c>
      <c r="MZ7">
        <v>457.76</v>
      </c>
      <c r="NA7">
        <v>458.07</v>
      </c>
      <c r="NB7">
        <v>460.67</v>
      </c>
      <c r="NC7">
        <v>460.46</v>
      </c>
      <c r="ND7">
        <v>453.97</v>
      </c>
      <c r="NE7">
        <v>458.29</v>
      </c>
      <c r="NF7">
        <v>461.39</v>
      </c>
      <c r="NG7">
        <v>459.03</v>
      </c>
      <c r="NH7">
        <v>456.51</v>
      </c>
      <c r="NI7">
        <v>456.97</v>
      </c>
      <c r="NJ7">
        <v>466.57</v>
      </c>
      <c r="NK7">
        <v>466.78</v>
      </c>
      <c r="NL7">
        <v>465.07</v>
      </c>
      <c r="NM7">
        <v>465.93</v>
      </c>
      <c r="NN7">
        <v>465.21</v>
      </c>
      <c r="NO7">
        <v>466.93</v>
      </c>
      <c r="NP7">
        <v>471.43</v>
      </c>
      <c r="NQ7">
        <v>470.87</v>
      </c>
      <c r="NR7">
        <v>466.15</v>
      </c>
      <c r="NS7">
        <v>468.62</v>
      </c>
      <c r="NT7">
        <v>473.26</v>
      </c>
      <c r="NU7">
        <v>470.39</v>
      </c>
      <c r="NV7">
        <v>470</v>
      </c>
      <c r="NW7">
        <v>475.03</v>
      </c>
      <c r="NX7">
        <v>474.31</v>
      </c>
      <c r="NY7">
        <v>473.27</v>
      </c>
      <c r="NZ7">
        <v>470.01</v>
      </c>
      <c r="OA7">
        <v>472.95</v>
      </c>
      <c r="OB7">
        <v>475.6</v>
      </c>
      <c r="OC7">
        <v>479.75</v>
      </c>
      <c r="OD7">
        <v>481.35</v>
      </c>
      <c r="OE7">
        <v>479.18</v>
      </c>
      <c r="OF7">
        <v>477.94</v>
      </c>
      <c r="OG7">
        <v>476.6</v>
      </c>
      <c r="OH7">
        <v>480.76</v>
      </c>
      <c r="OI7">
        <v>480.7</v>
      </c>
      <c r="OJ7">
        <v>480.07</v>
      </c>
      <c r="OK7">
        <v>476.93</v>
      </c>
      <c r="OL7">
        <v>477.36</v>
      </c>
      <c r="OM7">
        <v>471.48</v>
      </c>
      <c r="ON7">
        <v>476.49</v>
      </c>
      <c r="OO7">
        <v>477.99</v>
      </c>
      <c r="OP7" t="str">
        <v>Close</v>
      </c>
    </row>
    <row r="8" spans="1:406" x14ac:dyDescent="0.2">
      <c r="A8" t="s">
        <v>37</v>
      </c>
      <c r="B8" t="str">
        <v>SPDR S&amp;P 500 ETF Trust</v>
      </c>
      <c r="D8" s="5">
        <v>519.83000000000004</v>
      </c>
      <c r="E8" s="6">
        <v>0.27010000000000001</v>
      </c>
      <c r="F8">
        <v>524.61</v>
      </c>
      <c r="G8">
        <v>403.74</v>
      </c>
      <c r="H8" s="7">
        <v>73150249</v>
      </c>
      <c r="I8" s="2">
        <f>(($D$8+AD8)-AH8)/AH8</f>
        <v>9.982016291124525E-2</v>
      </c>
      <c r="J8" s="2">
        <f>(($D$8+AE8)/AI8)^(1/1)-1</f>
        <v>0.36421396957839924</v>
      </c>
      <c r="K8" s="2">
        <f>(($D$8+AF8)/AJ8)^(1/3)-1</f>
        <v>0.11394437680152025</v>
      </c>
      <c r="L8" s="2">
        <f>(($D$8+AG8)/AK8)^(1/5)-1</f>
        <v>0.14576747125315603</v>
      </c>
      <c r="M8" s="4">
        <f t="shared" ref="M8:M52" si="1">I8-$I$7</f>
        <v>-1.0530888571472496E-3</v>
      </c>
      <c r="N8" s="4">
        <f t="shared" ref="N8:N52" si="2">J8-$J$7</f>
        <v>-8.1140540750346268E-4</v>
      </c>
      <c r="O8" s="4">
        <f t="shared" ref="O8:O52" si="3">K8-$K$7</f>
        <v>-4.3830928068588904E-4</v>
      </c>
      <c r="P8" s="4">
        <f t="shared" ref="P8:P52" si="4">L8-$L$7</f>
        <v>-3.9148571805802668E-4</v>
      </c>
      <c r="Q8" t="str">
        <v>Equity</v>
      </c>
      <c r="R8" s="7">
        <v>522782007204.60797</v>
      </c>
      <c r="S8" t="str">
        <v>78462F103</v>
      </c>
      <c r="T8" t="str">
        <v>The Trust seeks to achieve its investment objective by holding a portfolio of the common stocks that are included in the index (the “Portfolio”), with the weight of each stock in the Portfolio substantially corresponding to the weight of such stock in the index.</v>
      </c>
      <c r="U8" t="str">
        <v>US</v>
      </c>
      <c r="V8" s="2">
        <v>9.4499999999999998E-4</v>
      </c>
      <c r="W8" t="str">
        <v>1993-01-22</v>
      </c>
      <c r="X8" t="str">
        <v>US78462F1030</v>
      </c>
      <c r="Y8" s="7">
        <v>518.60463900000002</v>
      </c>
      <c r="Z8" t="str">
        <v>USD</v>
      </c>
      <c r="AA8" s="2"/>
      <c r="AB8" s="2"/>
      <c r="AD8" s="7">
        <f t="shared" ref="AD8:AD52" si="5">SUM(INDEX([1]!_xldudf_WISEPRICE($A8, "dividend",,DATE(YEAR($B$1),1,1),$B$1),,2))</f>
        <v>0</v>
      </c>
      <c r="AE8" s="7">
        <f t="shared" ref="AE8:AE52" si="6">SUM(INDEX([1]!_xldudf_WISEPRICE($A8, "dividend",,$B$1-365,$B$1),,2))</f>
        <v>6.633813</v>
      </c>
      <c r="AF8" s="7">
        <f t="shared" ref="AF8:AF52" si="7">SUM(INDEX([1]!_xldudf_WISEPRICE($A8, "dividend",,$B$1-(365*3),$B$1),,2))</f>
        <v>18.671813</v>
      </c>
      <c r="AG8" s="7">
        <f t="shared" ref="AG8:AG52" si="8">SUM(INDEX([1]!_xldudf_WISEPRICE($A8, "dividend",,$B$1-(365*5),$B$1),,2))</f>
        <v>29.981812999999995</v>
      </c>
      <c r="AH8" s="7">
        <f>SUM([1]!_xldudf_WISEPRICE($A8,"close",,DATE(YEAR($B$1),1,2)))</f>
        <v>472.65</v>
      </c>
      <c r="AI8" s="7">
        <f t="shared" ref="AI8:AI52" si="9">SUM([1]!_xldudf_WISEPRICE($A8,"close",,$B$1-365))</f>
        <v>385.91</v>
      </c>
      <c r="AJ8" s="7">
        <f t="shared" ref="AJ8:AJ52" si="10">SUM([1]!_xldudf_WISEPRICE($A8,"close",,$B$1-(365*3)))</f>
        <v>389.58</v>
      </c>
      <c r="AK8" s="7">
        <f t="shared" ref="AK8:AK52" si="11">SUM([1]!_xldudf_WISEPRICE($A8,"close",,$B$1-(365*5)))</f>
        <v>278.44</v>
      </c>
      <c r="AO8" cm="1">
        <f t="array" ref="AO8:OP8">TRANSPOSE(INDEX(_xlfn._xlws.SORT(_xldudf_WISEPRICE(A8,"close",365)),,2))</f>
        <v>378.87</v>
      </c>
      <c r="AP8">
        <v>384.92</v>
      </c>
      <c r="AQ8">
        <v>382.02</v>
      </c>
      <c r="AR8">
        <v>379.98</v>
      </c>
      <c r="AS8">
        <v>389.02</v>
      </c>
      <c r="AT8">
        <v>386.21</v>
      </c>
      <c r="AU8">
        <v>384.52</v>
      </c>
      <c r="AV8">
        <v>374.87</v>
      </c>
      <c r="AW8">
        <v>371.01</v>
      </c>
      <c r="AX8">
        <v>376.35</v>
      </c>
      <c r="AY8">
        <v>379.95</v>
      </c>
      <c r="AZ8">
        <v>382</v>
      </c>
      <c r="BA8">
        <v>374.13</v>
      </c>
      <c r="BB8">
        <v>394.69</v>
      </c>
      <c r="BC8">
        <v>398.51</v>
      </c>
      <c r="BD8">
        <v>395.12</v>
      </c>
      <c r="BE8">
        <v>398.49</v>
      </c>
      <c r="BF8">
        <v>395.45</v>
      </c>
      <c r="BG8">
        <v>394.24</v>
      </c>
      <c r="BH8">
        <v>396.03</v>
      </c>
      <c r="BI8">
        <v>394.59</v>
      </c>
      <c r="BJ8">
        <v>399.9</v>
      </c>
      <c r="BK8">
        <v>402.42</v>
      </c>
      <c r="BL8">
        <v>402.33</v>
      </c>
      <c r="BM8">
        <v>395.91</v>
      </c>
      <c r="BN8">
        <v>395.23</v>
      </c>
      <c r="BO8">
        <v>407.68</v>
      </c>
      <c r="BP8">
        <v>407.38</v>
      </c>
      <c r="BQ8">
        <v>406.91</v>
      </c>
      <c r="BR8">
        <v>399.59</v>
      </c>
      <c r="BS8">
        <v>393.83</v>
      </c>
      <c r="BT8">
        <v>393.16</v>
      </c>
      <c r="BU8">
        <v>396.24</v>
      </c>
      <c r="BV8">
        <v>393.28</v>
      </c>
      <c r="BW8">
        <v>398.95</v>
      </c>
      <c r="BX8">
        <v>401.97</v>
      </c>
      <c r="BY8">
        <v>399.4</v>
      </c>
      <c r="BZ8">
        <v>389.63</v>
      </c>
      <c r="CA8">
        <v>383.27</v>
      </c>
      <c r="CB8">
        <v>380.02</v>
      </c>
      <c r="CC8">
        <v>380.54</v>
      </c>
      <c r="CD8">
        <v>386.23</v>
      </c>
      <c r="CE8">
        <v>380.72</v>
      </c>
      <c r="CF8">
        <v>382.91</v>
      </c>
      <c r="CG8">
        <v>381.4</v>
      </c>
      <c r="CH8">
        <v>376.66</v>
      </c>
      <c r="CI8">
        <v>383.44</v>
      </c>
      <c r="CJ8">
        <v>382.43</v>
      </c>
      <c r="CK8">
        <v>380.82</v>
      </c>
      <c r="CL8">
        <v>383.76</v>
      </c>
      <c r="CM8">
        <v>379.38</v>
      </c>
      <c r="CN8">
        <v>388.08</v>
      </c>
      <c r="CO8">
        <v>387.86</v>
      </c>
      <c r="CP8">
        <v>390.58</v>
      </c>
      <c r="CQ8">
        <v>395.52</v>
      </c>
      <c r="CR8">
        <v>396.96</v>
      </c>
      <c r="CS8">
        <v>398.5</v>
      </c>
      <c r="CT8">
        <v>397.77</v>
      </c>
      <c r="CU8">
        <v>391.49</v>
      </c>
      <c r="CV8">
        <v>388.64</v>
      </c>
      <c r="CW8">
        <v>395.88</v>
      </c>
      <c r="CX8">
        <v>400.63</v>
      </c>
      <c r="CY8">
        <v>400.2</v>
      </c>
      <c r="CZ8">
        <v>400.35</v>
      </c>
      <c r="DA8">
        <v>404.75</v>
      </c>
      <c r="DB8">
        <v>405.68</v>
      </c>
      <c r="DC8">
        <v>400.59</v>
      </c>
      <c r="DD8">
        <v>406.48</v>
      </c>
      <c r="DE8">
        <v>410.8</v>
      </c>
      <c r="DF8">
        <v>416.78</v>
      </c>
      <c r="DG8">
        <v>412.35</v>
      </c>
      <c r="DH8">
        <v>409.83</v>
      </c>
      <c r="DI8">
        <v>415.19</v>
      </c>
      <c r="DJ8">
        <v>410.65</v>
      </c>
      <c r="DK8">
        <v>407.09</v>
      </c>
      <c r="DL8">
        <v>408.04</v>
      </c>
      <c r="DM8">
        <v>412.83</v>
      </c>
      <c r="DN8">
        <v>412.64</v>
      </c>
      <c r="DO8">
        <v>413.98</v>
      </c>
      <c r="DP8">
        <v>408.28</v>
      </c>
      <c r="DQ8">
        <v>407.26</v>
      </c>
      <c r="DR8">
        <v>399.09</v>
      </c>
      <c r="DS8">
        <v>398.54</v>
      </c>
      <c r="DT8">
        <v>400.66</v>
      </c>
      <c r="DU8">
        <v>396.38</v>
      </c>
      <c r="DV8">
        <v>397.73</v>
      </c>
      <c r="DW8">
        <v>396.26</v>
      </c>
      <c r="DX8">
        <v>394.74</v>
      </c>
      <c r="DY8">
        <v>397.81</v>
      </c>
      <c r="DZ8">
        <v>404.19</v>
      </c>
      <c r="EA8">
        <v>404.47</v>
      </c>
      <c r="EB8">
        <v>398.27</v>
      </c>
      <c r="EC8">
        <v>398.92</v>
      </c>
      <c r="ED8">
        <v>391.56</v>
      </c>
      <c r="EE8">
        <v>385.91</v>
      </c>
      <c r="EF8">
        <v>385.36</v>
      </c>
      <c r="EG8">
        <v>391.73</v>
      </c>
      <c r="EH8">
        <v>389.28</v>
      </c>
      <c r="EI8">
        <v>396.11</v>
      </c>
      <c r="EJ8">
        <v>389.99</v>
      </c>
      <c r="EK8">
        <v>393.74</v>
      </c>
      <c r="EL8">
        <v>398.91</v>
      </c>
      <c r="EM8">
        <v>392.11</v>
      </c>
      <c r="EN8">
        <v>393.17</v>
      </c>
      <c r="EO8">
        <v>395.75</v>
      </c>
      <c r="EP8">
        <v>396.49</v>
      </c>
      <c r="EQ8">
        <v>395.6</v>
      </c>
      <c r="ER8">
        <v>401.35</v>
      </c>
      <c r="ES8">
        <v>403.7</v>
      </c>
      <c r="ET8">
        <v>409.39</v>
      </c>
      <c r="EU8">
        <v>410.95</v>
      </c>
      <c r="EV8">
        <v>408.67</v>
      </c>
      <c r="EW8">
        <v>407.6</v>
      </c>
      <c r="EX8">
        <v>409.19</v>
      </c>
      <c r="EY8">
        <v>409.61</v>
      </c>
      <c r="EZ8">
        <v>409.72</v>
      </c>
      <c r="FA8">
        <v>408.05</v>
      </c>
      <c r="FB8">
        <v>413.47</v>
      </c>
      <c r="FC8">
        <v>412.46</v>
      </c>
      <c r="FD8">
        <v>413.94</v>
      </c>
      <c r="FE8">
        <v>414.21</v>
      </c>
      <c r="FF8">
        <v>414.14</v>
      </c>
      <c r="FG8">
        <v>411.88</v>
      </c>
      <c r="FH8">
        <v>412.2</v>
      </c>
      <c r="FI8">
        <v>412.63</v>
      </c>
      <c r="FJ8">
        <v>406.08</v>
      </c>
      <c r="FK8">
        <v>404.36</v>
      </c>
      <c r="FL8">
        <v>412.41</v>
      </c>
      <c r="FM8">
        <v>415.93</v>
      </c>
      <c r="FN8">
        <v>415.51</v>
      </c>
      <c r="FO8">
        <v>410.84</v>
      </c>
      <c r="FP8">
        <v>408.02</v>
      </c>
      <c r="FQ8">
        <v>405.13</v>
      </c>
      <c r="FR8">
        <v>412.63</v>
      </c>
      <c r="FS8">
        <v>412.74</v>
      </c>
      <c r="FT8">
        <v>410.93</v>
      </c>
      <c r="FU8">
        <v>412.85</v>
      </c>
      <c r="FV8">
        <v>412.13</v>
      </c>
      <c r="FW8">
        <v>411.59</v>
      </c>
      <c r="FX8">
        <v>413.01</v>
      </c>
      <c r="FY8">
        <v>410.25</v>
      </c>
      <c r="FZ8">
        <v>415.23</v>
      </c>
      <c r="GA8">
        <v>419.23</v>
      </c>
      <c r="GB8">
        <v>418.62</v>
      </c>
      <c r="GC8">
        <v>418.79</v>
      </c>
      <c r="GD8">
        <v>414.09</v>
      </c>
      <c r="GE8">
        <v>411.09</v>
      </c>
      <c r="GF8">
        <v>414.65</v>
      </c>
      <c r="GG8">
        <v>420.02</v>
      </c>
      <c r="GH8">
        <v>420.18</v>
      </c>
      <c r="GI8">
        <v>417.85</v>
      </c>
      <c r="GJ8">
        <v>421.82</v>
      </c>
      <c r="GK8">
        <v>427.92</v>
      </c>
      <c r="GL8">
        <v>427.1</v>
      </c>
      <c r="GM8">
        <v>428.03</v>
      </c>
      <c r="GN8">
        <v>426.55</v>
      </c>
      <c r="GO8">
        <v>429.13</v>
      </c>
      <c r="GP8">
        <v>429.9</v>
      </c>
      <c r="GQ8">
        <v>433.8</v>
      </c>
      <c r="GR8">
        <v>436.66</v>
      </c>
      <c r="GS8">
        <v>437.18</v>
      </c>
      <c r="GT8">
        <v>442.6</v>
      </c>
      <c r="GU8">
        <v>439.46</v>
      </c>
      <c r="GV8">
        <v>437.18</v>
      </c>
      <c r="GW8">
        <v>434.94</v>
      </c>
      <c r="GX8">
        <v>436.51</v>
      </c>
      <c r="GY8">
        <v>433.21</v>
      </c>
      <c r="GZ8">
        <v>431.44</v>
      </c>
      <c r="HA8">
        <v>436.17</v>
      </c>
      <c r="HB8">
        <v>436.39</v>
      </c>
      <c r="HC8">
        <v>438.11</v>
      </c>
      <c r="HD8">
        <v>443.28</v>
      </c>
      <c r="HE8">
        <v>443.79</v>
      </c>
      <c r="HF8">
        <v>443.13</v>
      </c>
      <c r="HG8">
        <v>439.66</v>
      </c>
      <c r="HH8">
        <v>438.55</v>
      </c>
      <c r="HI8">
        <v>439.66</v>
      </c>
      <c r="HJ8">
        <v>442.46</v>
      </c>
      <c r="HK8">
        <v>446.02</v>
      </c>
      <c r="HL8">
        <v>449.56</v>
      </c>
      <c r="HM8">
        <v>449.28</v>
      </c>
      <c r="HN8">
        <v>450.84</v>
      </c>
      <c r="HO8">
        <v>454.19</v>
      </c>
      <c r="HP8">
        <v>455.2</v>
      </c>
      <c r="HQ8">
        <v>452.18</v>
      </c>
      <c r="HR8">
        <v>452.18</v>
      </c>
      <c r="HS8">
        <v>454.2</v>
      </c>
      <c r="HT8">
        <v>455.44</v>
      </c>
      <c r="HU8">
        <v>455.51</v>
      </c>
      <c r="HV8">
        <v>452.49</v>
      </c>
      <c r="HW8">
        <v>456.92</v>
      </c>
      <c r="HX8">
        <v>457.79</v>
      </c>
      <c r="HY8">
        <v>456.48</v>
      </c>
      <c r="HZ8">
        <v>450.13</v>
      </c>
      <c r="IA8">
        <v>448.84</v>
      </c>
      <c r="IB8">
        <v>446.81</v>
      </c>
      <c r="IC8">
        <v>450.71</v>
      </c>
      <c r="ID8">
        <v>448.75</v>
      </c>
      <c r="IE8">
        <v>445.75</v>
      </c>
      <c r="IF8">
        <v>445.91</v>
      </c>
      <c r="IG8">
        <v>445.65</v>
      </c>
      <c r="IH8">
        <v>448.11</v>
      </c>
      <c r="II8">
        <v>442.89</v>
      </c>
      <c r="IJ8">
        <v>439.64</v>
      </c>
      <c r="IK8">
        <v>436.29</v>
      </c>
      <c r="IL8">
        <v>436.5</v>
      </c>
      <c r="IM8">
        <v>439.34</v>
      </c>
      <c r="IN8">
        <v>438.15</v>
      </c>
      <c r="IO8">
        <v>443.03</v>
      </c>
      <c r="IP8">
        <v>436.89</v>
      </c>
      <c r="IQ8">
        <v>439.97</v>
      </c>
      <c r="IR8">
        <v>442.76</v>
      </c>
      <c r="IS8">
        <v>449.16</v>
      </c>
      <c r="IT8">
        <v>451.01</v>
      </c>
      <c r="IU8">
        <v>450.35</v>
      </c>
      <c r="IV8">
        <v>451.19</v>
      </c>
      <c r="IW8">
        <v>449.24</v>
      </c>
      <c r="IX8">
        <v>446.22</v>
      </c>
      <c r="IY8">
        <v>444.85</v>
      </c>
      <c r="IZ8">
        <v>445.52</v>
      </c>
      <c r="JA8">
        <v>448.45</v>
      </c>
      <c r="JB8">
        <v>445.99</v>
      </c>
      <c r="JC8">
        <v>446.51</v>
      </c>
      <c r="JD8">
        <v>450.36</v>
      </c>
      <c r="JE8">
        <v>443.37</v>
      </c>
      <c r="JF8">
        <v>443.63</v>
      </c>
      <c r="JG8">
        <v>442.71</v>
      </c>
      <c r="JH8">
        <v>438.64</v>
      </c>
      <c r="JI8">
        <v>431.39</v>
      </c>
      <c r="JJ8">
        <v>430.42</v>
      </c>
      <c r="JK8">
        <v>432.23</v>
      </c>
      <c r="JL8">
        <v>425.88</v>
      </c>
      <c r="JM8">
        <v>426.05</v>
      </c>
      <c r="JN8">
        <v>428.52</v>
      </c>
      <c r="JO8">
        <v>427.48</v>
      </c>
      <c r="JP8">
        <v>427.31</v>
      </c>
      <c r="JQ8">
        <v>421.59</v>
      </c>
      <c r="JR8">
        <v>424.66</v>
      </c>
      <c r="JS8">
        <v>424.5</v>
      </c>
      <c r="JT8">
        <v>429.54</v>
      </c>
      <c r="JU8">
        <v>432.29</v>
      </c>
      <c r="JV8">
        <v>434.54</v>
      </c>
      <c r="JW8">
        <v>436.32</v>
      </c>
      <c r="JX8">
        <v>433.66</v>
      </c>
      <c r="JY8">
        <v>431.5</v>
      </c>
      <c r="JZ8">
        <v>436.04</v>
      </c>
      <c r="KA8">
        <v>436.02</v>
      </c>
      <c r="KB8">
        <v>430.21</v>
      </c>
      <c r="KC8">
        <v>426.43</v>
      </c>
      <c r="KD8">
        <v>421.19</v>
      </c>
      <c r="KE8">
        <v>420.46</v>
      </c>
      <c r="KF8">
        <v>423.63</v>
      </c>
      <c r="KG8">
        <v>417.55</v>
      </c>
      <c r="KH8">
        <v>412.55</v>
      </c>
      <c r="KI8">
        <v>410.68</v>
      </c>
      <c r="KJ8">
        <v>415.59</v>
      </c>
      <c r="KK8">
        <v>418.2</v>
      </c>
      <c r="KL8">
        <v>422.66</v>
      </c>
      <c r="KM8">
        <v>430.76</v>
      </c>
      <c r="KN8">
        <v>434.69</v>
      </c>
      <c r="KO8">
        <v>435.69</v>
      </c>
      <c r="KP8">
        <v>436.93</v>
      </c>
      <c r="KQ8">
        <v>437.25</v>
      </c>
      <c r="KR8">
        <v>433.84</v>
      </c>
      <c r="KS8">
        <v>440.61</v>
      </c>
      <c r="KT8">
        <v>440.19</v>
      </c>
      <c r="KU8">
        <v>448.73</v>
      </c>
      <c r="KV8">
        <v>449.68</v>
      </c>
      <c r="KW8">
        <v>450.23</v>
      </c>
      <c r="KX8">
        <v>450.79</v>
      </c>
      <c r="KY8">
        <v>454.26</v>
      </c>
      <c r="KZ8">
        <v>453.27</v>
      </c>
      <c r="LA8">
        <v>455.02</v>
      </c>
      <c r="LB8">
        <v>455.3</v>
      </c>
      <c r="LC8">
        <v>454.48</v>
      </c>
      <c r="LD8">
        <v>454.93</v>
      </c>
      <c r="LE8">
        <v>454.61</v>
      </c>
      <c r="LF8">
        <v>456.4</v>
      </c>
      <c r="LG8">
        <v>459.1</v>
      </c>
      <c r="LH8">
        <v>456.69</v>
      </c>
      <c r="LI8">
        <v>456.6</v>
      </c>
      <c r="LJ8">
        <v>454.76</v>
      </c>
      <c r="LK8">
        <v>458.23</v>
      </c>
      <c r="LL8">
        <v>460.2</v>
      </c>
      <c r="LM8">
        <v>461.99</v>
      </c>
      <c r="LN8">
        <v>464.1</v>
      </c>
      <c r="LO8">
        <v>470.5</v>
      </c>
      <c r="LP8">
        <v>472.01</v>
      </c>
      <c r="LQ8">
        <v>469.33</v>
      </c>
      <c r="LR8">
        <v>471.97</v>
      </c>
      <c r="LS8">
        <v>474.84</v>
      </c>
      <c r="LT8">
        <v>468.26</v>
      </c>
      <c r="LU8">
        <v>472.7</v>
      </c>
      <c r="LV8">
        <v>473.65</v>
      </c>
      <c r="LW8">
        <v>475.65</v>
      </c>
      <c r="LX8">
        <v>476.51</v>
      </c>
      <c r="LY8">
        <v>476.69</v>
      </c>
      <c r="LZ8">
        <v>475.31</v>
      </c>
      <c r="MA8">
        <v>472.65</v>
      </c>
      <c r="MB8">
        <v>468.79</v>
      </c>
      <c r="MC8">
        <v>467.28</v>
      </c>
      <c r="MD8">
        <v>467.92</v>
      </c>
      <c r="ME8">
        <v>474.6</v>
      </c>
      <c r="MF8">
        <v>473.88</v>
      </c>
      <c r="MG8">
        <v>476.56</v>
      </c>
      <c r="MH8">
        <v>476.35</v>
      </c>
      <c r="MI8">
        <v>476.68</v>
      </c>
      <c r="MJ8">
        <v>474.93</v>
      </c>
      <c r="MK8">
        <v>472.29</v>
      </c>
      <c r="ML8">
        <v>476.49</v>
      </c>
      <c r="MM8">
        <v>482.43</v>
      </c>
      <c r="MN8">
        <v>483.45</v>
      </c>
      <c r="MO8">
        <v>484.86</v>
      </c>
      <c r="MP8">
        <v>485.39</v>
      </c>
      <c r="MQ8">
        <v>488.03</v>
      </c>
      <c r="MR8">
        <v>487.41</v>
      </c>
      <c r="MS8">
        <v>491.27</v>
      </c>
      <c r="MT8">
        <v>490.89</v>
      </c>
      <c r="MU8">
        <v>482.88</v>
      </c>
      <c r="MV8">
        <v>489.2</v>
      </c>
      <c r="MW8">
        <v>494.35</v>
      </c>
      <c r="MX8">
        <v>492.55</v>
      </c>
      <c r="MY8">
        <v>493.98</v>
      </c>
      <c r="MZ8">
        <v>498.1</v>
      </c>
      <c r="NA8">
        <v>498.32</v>
      </c>
      <c r="NB8">
        <v>501.2</v>
      </c>
      <c r="NC8">
        <v>500.98</v>
      </c>
      <c r="ND8">
        <v>494.08</v>
      </c>
      <c r="NE8">
        <v>498.57</v>
      </c>
      <c r="NF8">
        <v>502.01</v>
      </c>
      <c r="NG8">
        <v>499.51</v>
      </c>
      <c r="NH8">
        <v>496.76</v>
      </c>
      <c r="NI8">
        <v>497.21</v>
      </c>
      <c r="NJ8">
        <v>507.5</v>
      </c>
      <c r="NK8">
        <v>507.85</v>
      </c>
      <c r="NL8">
        <v>505.99</v>
      </c>
      <c r="NM8">
        <v>506.93</v>
      </c>
      <c r="NN8">
        <v>506.26</v>
      </c>
      <c r="NO8">
        <v>508.08</v>
      </c>
      <c r="NP8">
        <v>512.85</v>
      </c>
      <c r="NQ8">
        <v>512.29999999999995</v>
      </c>
      <c r="NR8">
        <v>507.18</v>
      </c>
      <c r="NS8">
        <v>509.75</v>
      </c>
      <c r="NT8">
        <v>514.80999999999995</v>
      </c>
      <c r="NU8">
        <v>511.72</v>
      </c>
      <c r="NV8">
        <v>511.28</v>
      </c>
      <c r="NW8">
        <v>516.78</v>
      </c>
      <c r="NX8">
        <v>515.97</v>
      </c>
      <c r="NY8">
        <v>514.95000000000005</v>
      </c>
      <c r="NZ8">
        <v>509.83</v>
      </c>
      <c r="OA8">
        <v>512.86</v>
      </c>
      <c r="OB8">
        <v>515.71</v>
      </c>
      <c r="OC8">
        <v>520.48</v>
      </c>
      <c r="OD8">
        <v>522.20000000000005</v>
      </c>
      <c r="OE8">
        <v>521.21</v>
      </c>
      <c r="OF8">
        <v>519.77</v>
      </c>
      <c r="OG8">
        <v>518.80999999999995</v>
      </c>
      <c r="OH8">
        <v>523.16999999999996</v>
      </c>
      <c r="OI8">
        <v>523.07000000000005</v>
      </c>
      <c r="OJ8">
        <v>522.16</v>
      </c>
      <c r="OK8">
        <v>518.84</v>
      </c>
      <c r="OL8">
        <v>519.41</v>
      </c>
      <c r="OM8">
        <v>513.07000000000005</v>
      </c>
      <c r="ON8">
        <v>518.42999999999995</v>
      </c>
      <c r="OO8">
        <v>520.08500000000004</v>
      </c>
      <c r="OP8" t="str">
        <v>Close</v>
      </c>
    </row>
    <row r="9" spans="1:406" x14ac:dyDescent="0.2">
      <c r="A9" t="s">
        <v>38</v>
      </c>
      <c r="B9" t="str">
        <v>iShares Core S&amp;P 500 ETF</v>
      </c>
      <c r="D9" s="5">
        <v>522.41010000000006</v>
      </c>
      <c r="E9" s="6">
        <v>0.27260000000000001</v>
      </c>
      <c r="F9">
        <v>527.16</v>
      </c>
      <c r="G9">
        <v>405.54</v>
      </c>
      <c r="H9" s="7">
        <v>5767372</v>
      </c>
      <c r="I9" s="2">
        <f t="shared" ref="I9:I52" si="12">((D9+AD9)-AH9)/AH9</f>
        <v>0.10006548885004964</v>
      </c>
      <c r="J9" s="2">
        <f t="shared" ref="J9:J52" si="13">((D9+AE9)/AI9)^(1/1)-1</f>
        <v>0.36462015571826356</v>
      </c>
      <c r="K9" s="2">
        <f t="shared" ref="K9:K52" si="14">((D9+AF9)/AJ9)^(1/3)-1</f>
        <v>0.11463563837714053</v>
      </c>
      <c r="L9" s="2">
        <f t="shared" ref="L9:L52" si="15">((D9+AG9)/AK9)^(1/5)-1</f>
        <v>0.14595832554483268</v>
      </c>
      <c r="M9" s="4">
        <f t="shared" si="1"/>
        <v>-8.0776291834286362E-4</v>
      </c>
      <c r="N9" s="4">
        <f t="shared" si="2"/>
        <v>-4.0521926763914529E-4</v>
      </c>
      <c r="O9" s="4">
        <f t="shared" si="3"/>
        <v>2.529522949343832E-4</v>
      </c>
      <c r="P9" s="4">
        <f t="shared" si="4"/>
        <v>-2.0063142638138132E-4</v>
      </c>
      <c r="Q9" t="str">
        <v>Equity</v>
      </c>
      <c r="R9" s="7">
        <v>450452701204.25</v>
      </c>
      <c r="S9" t="str">
        <v>464287200</v>
      </c>
      <c r="T9" t="str">
        <v>The index measures the performance of the large-capitalization sector of the U.S. equity market, as determined by SPDJI. The fund generally will invest at least 80% of its assets in the component securities of its index and in investments that have economic characteristics that are substantially identical to the component securities of its index and may invest up to 20% of its assets in certain futures, options and swap contracts, cash and cash equivalents.</v>
      </c>
      <c r="U9" t="str">
        <v>US</v>
      </c>
      <c r="V9" s="2">
        <v>2.9999999999999997E-4</v>
      </c>
      <c r="W9" t="str">
        <v>2000-05-15</v>
      </c>
      <c r="X9" t="str">
        <v>US4642872000</v>
      </c>
      <c r="Y9" s="7">
        <v>521.79944</v>
      </c>
      <c r="Z9" t="str">
        <v>USD</v>
      </c>
      <c r="AA9" s="2"/>
      <c r="AB9" s="2"/>
      <c r="AD9" s="7">
        <f t="shared" si="5"/>
        <v>0</v>
      </c>
      <c r="AE9" s="7">
        <f t="shared" si="6"/>
        <v>6.8987659999999993</v>
      </c>
      <c r="AF9" s="7">
        <f t="shared" si="7"/>
        <v>19.019766000000001</v>
      </c>
      <c r="AG9" s="7">
        <f t="shared" si="8"/>
        <v>31.357765999999998</v>
      </c>
      <c r="AH9" s="7">
        <f>SUM([1]!_xldudf_WISEPRICE($A9,"close",,DATE(YEAR($B$1),1,2)))</f>
        <v>474.89</v>
      </c>
      <c r="AI9" s="7">
        <f t="shared" si="9"/>
        <v>387.88</v>
      </c>
      <c r="AJ9" s="7">
        <f t="shared" si="10"/>
        <v>390.97</v>
      </c>
      <c r="AK9" s="7">
        <f t="shared" si="11"/>
        <v>280.20999999999998</v>
      </c>
      <c r="AO9" cm="1">
        <f t="array" ref="AO9:OP9">TRANSPOSE(INDEX(_xlfn._xlws.SORT(_xldudf_WISEPRICE(A9,"close",365)),,2))</f>
        <v>380.43</v>
      </c>
      <c r="AP9">
        <v>386.54</v>
      </c>
      <c r="AQ9">
        <v>383.62</v>
      </c>
      <c r="AR9">
        <v>381.58</v>
      </c>
      <c r="AS9">
        <v>390.53</v>
      </c>
      <c r="AT9">
        <v>387.79</v>
      </c>
      <c r="AU9">
        <v>386.25</v>
      </c>
      <c r="AV9">
        <v>376.35</v>
      </c>
      <c r="AW9">
        <v>372.57</v>
      </c>
      <c r="AX9">
        <v>377.84</v>
      </c>
      <c r="AY9">
        <v>381.53</v>
      </c>
      <c r="AZ9">
        <v>383.6</v>
      </c>
      <c r="BA9">
        <v>375.77</v>
      </c>
      <c r="BB9">
        <v>396.35</v>
      </c>
      <c r="BC9">
        <v>400.17</v>
      </c>
      <c r="BD9">
        <v>396.81</v>
      </c>
      <c r="BE9">
        <v>400.18</v>
      </c>
      <c r="BF9">
        <v>397.24</v>
      </c>
      <c r="BG9">
        <v>395.9</v>
      </c>
      <c r="BH9">
        <v>397.78</v>
      </c>
      <c r="BI9">
        <v>396.26</v>
      </c>
      <c r="BJ9">
        <v>401.72</v>
      </c>
      <c r="BK9">
        <v>404.12</v>
      </c>
      <c r="BL9">
        <v>404.09</v>
      </c>
      <c r="BM9">
        <v>397.69</v>
      </c>
      <c r="BN9">
        <v>397.01</v>
      </c>
      <c r="BO9">
        <v>409.32</v>
      </c>
      <c r="BP9">
        <v>409.15</v>
      </c>
      <c r="BQ9">
        <v>408.71</v>
      </c>
      <c r="BR9">
        <v>401.35</v>
      </c>
      <c r="BS9">
        <v>395.61</v>
      </c>
      <c r="BT9">
        <v>394.85</v>
      </c>
      <c r="BU9">
        <v>397.95</v>
      </c>
      <c r="BV9">
        <v>395.01</v>
      </c>
      <c r="BW9">
        <v>400.55</v>
      </c>
      <c r="BX9">
        <v>402.01</v>
      </c>
      <c r="BY9">
        <v>399.6</v>
      </c>
      <c r="BZ9">
        <v>389.7</v>
      </c>
      <c r="CA9">
        <v>384.94</v>
      </c>
      <c r="CB9">
        <v>381.74</v>
      </c>
      <c r="CC9">
        <v>382.18</v>
      </c>
      <c r="CD9">
        <v>387.88</v>
      </c>
      <c r="CE9">
        <v>382.6</v>
      </c>
      <c r="CF9">
        <v>384.59</v>
      </c>
      <c r="CG9">
        <v>383.11</v>
      </c>
      <c r="CH9">
        <v>378.46</v>
      </c>
      <c r="CI9">
        <v>385.01</v>
      </c>
      <c r="CJ9">
        <v>384.21</v>
      </c>
      <c r="CK9">
        <v>382.53</v>
      </c>
      <c r="CL9">
        <v>385.51</v>
      </c>
      <c r="CM9">
        <v>381.13</v>
      </c>
      <c r="CN9">
        <v>389.83</v>
      </c>
      <c r="CO9">
        <v>389.56</v>
      </c>
      <c r="CP9">
        <v>392.36</v>
      </c>
      <c r="CQ9">
        <v>397.25</v>
      </c>
      <c r="CR9">
        <v>398.8</v>
      </c>
      <c r="CS9">
        <v>400.37</v>
      </c>
      <c r="CT9">
        <v>399.63</v>
      </c>
      <c r="CU9">
        <v>393.33</v>
      </c>
      <c r="CV9">
        <v>390.53</v>
      </c>
      <c r="CW9">
        <v>397.7</v>
      </c>
      <c r="CX9">
        <v>402.42</v>
      </c>
      <c r="CY9">
        <v>402.15</v>
      </c>
      <c r="CZ9">
        <v>402.22</v>
      </c>
      <c r="DA9">
        <v>406.64</v>
      </c>
      <c r="DB9">
        <v>407.65</v>
      </c>
      <c r="DC9">
        <v>402.47</v>
      </c>
      <c r="DD9">
        <v>408.31</v>
      </c>
      <c r="DE9">
        <v>412.67</v>
      </c>
      <c r="DF9">
        <v>418.66</v>
      </c>
      <c r="DG9">
        <v>414.35</v>
      </c>
      <c r="DH9">
        <v>411.8</v>
      </c>
      <c r="DI9">
        <v>417.12</v>
      </c>
      <c r="DJ9">
        <v>412.57</v>
      </c>
      <c r="DK9">
        <v>409.07</v>
      </c>
      <c r="DL9">
        <v>409.96</v>
      </c>
      <c r="DM9">
        <v>414.78</v>
      </c>
      <c r="DN9">
        <v>414.56</v>
      </c>
      <c r="DO9">
        <v>415.88</v>
      </c>
      <c r="DP9">
        <v>410.28</v>
      </c>
      <c r="DQ9">
        <v>409.14</v>
      </c>
      <c r="DR9">
        <v>401.03</v>
      </c>
      <c r="DS9">
        <v>400.35</v>
      </c>
      <c r="DT9">
        <v>402.46</v>
      </c>
      <c r="DU9">
        <v>398.11</v>
      </c>
      <c r="DV9">
        <v>399.5</v>
      </c>
      <c r="DW9">
        <v>397.97</v>
      </c>
      <c r="DX9">
        <v>396.55</v>
      </c>
      <c r="DY9">
        <v>399.67</v>
      </c>
      <c r="DZ9">
        <v>406.08</v>
      </c>
      <c r="EA9">
        <v>406.54</v>
      </c>
      <c r="EB9">
        <v>400.13</v>
      </c>
      <c r="EC9">
        <v>400.83</v>
      </c>
      <c r="ED9">
        <v>393.41</v>
      </c>
      <c r="EE9">
        <v>387.88</v>
      </c>
      <c r="EF9">
        <v>387.07</v>
      </c>
      <c r="EG9">
        <v>393.58</v>
      </c>
      <c r="EH9">
        <v>391.16</v>
      </c>
      <c r="EI9">
        <v>397.89</v>
      </c>
      <c r="EJ9">
        <v>393.17</v>
      </c>
      <c r="EK9">
        <v>397.07</v>
      </c>
      <c r="EL9">
        <v>402.23</v>
      </c>
      <c r="EM9">
        <v>395.49</v>
      </c>
      <c r="EN9">
        <v>394.84</v>
      </c>
      <c r="EO9">
        <v>397.45</v>
      </c>
      <c r="EP9">
        <v>398.14</v>
      </c>
      <c r="EQ9">
        <v>397.4</v>
      </c>
      <c r="ER9">
        <v>403.15</v>
      </c>
      <c r="ES9">
        <v>405.39</v>
      </c>
      <c r="ET9">
        <v>411.08</v>
      </c>
      <c r="EU9">
        <v>412.54</v>
      </c>
      <c r="EV9">
        <v>410.43</v>
      </c>
      <c r="EW9">
        <v>409.46</v>
      </c>
      <c r="EX9">
        <v>411.01</v>
      </c>
      <c r="EY9">
        <v>411.48</v>
      </c>
      <c r="EZ9">
        <v>411.47</v>
      </c>
      <c r="FA9">
        <v>409.93</v>
      </c>
      <c r="FB9">
        <v>415.27</v>
      </c>
      <c r="FC9">
        <v>414.25</v>
      </c>
      <c r="FD9">
        <v>415.78</v>
      </c>
      <c r="FE9">
        <v>416.02</v>
      </c>
      <c r="FF9">
        <v>415.99</v>
      </c>
      <c r="FG9">
        <v>413.66</v>
      </c>
      <c r="FH9">
        <v>413.89</v>
      </c>
      <c r="FI9">
        <v>414.41</v>
      </c>
      <c r="FJ9">
        <v>407.83</v>
      </c>
      <c r="FK9">
        <v>406.17</v>
      </c>
      <c r="FL9">
        <v>414.23</v>
      </c>
      <c r="FM9">
        <v>417.66</v>
      </c>
      <c r="FN9">
        <v>417.36</v>
      </c>
      <c r="FO9">
        <v>412.69</v>
      </c>
      <c r="FP9">
        <v>409.72</v>
      </c>
      <c r="FQ9">
        <v>406.86</v>
      </c>
      <c r="FR9">
        <v>414.3</v>
      </c>
      <c r="FS9">
        <v>414.52</v>
      </c>
      <c r="FT9">
        <v>412.83</v>
      </c>
      <c r="FU9">
        <v>414.57</v>
      </c>
      <c r="FV9">
        <v>413.95</v>
      </c>
      <c r="FW9">
        <v>413.41</v>
      </c>
      <c r="FX9">
        <v>414.78</v>
      </c>
      <c r="FY9">
        <v>412.01</v>
      </c>
      <c r="FZ9">
        <v>417.01</v>
      </c>
      <c r="GA9">
        <v>421.05</v>
      </c>
      <c r="GB9">
        <v>420.44</v>
      </c>
      <c r="GC9">
        <v>420.56</v>
      </c>
      <c r="GD9">
        <v>415.96</v>
      </c>
      <c r="GE9">
        <v>412.84</v>
      </c>
      <c r="GF9">
        <v>416.48</v>
      </c>
      <c r="GG9">
        <v>421.95</v>
      </c>
      <c r="GH9">
        <v>422.03</v>
      </c>
      <c r="GI9">
        <v>419.43</v>
      </c>
      <c r="GJ9">
        <v>423.75</v>
      </c>
      <c r="GK9">
        <v>429.79</v>
      </c>
      <c r="GL9">
        <v>429.05</v>
      </c>
      <c r="GM9">
        <v>429.96</v>
      </c>
      <c r="GN9">
        <v>427.21</v>
      </c>
      <c r="GO9">
        <v>429.68</v>
      </c>
      <c r="GP9">
        <v>430.54</v>
      </c>
      <c r="GQ9">
        <v>434.45</v>
      </c>
      <c r="GR9">
        <v>437.29</v>
      </c>
      <c r="GS9">
        <v>437.8</v>
      </c>
      <c r="GT9">
        <v>443.21</v>
      </c>
      <c r="GU9">
        <v>441.63</v>
      </c>
      <c r="GV9">
        <v>439.54</v>
      </c>
      <c r="GW9">
        <v>437.22</v>
      </c>
      <c r="GX9">
        <v>438.8</v>
      </c>
      <c r="GY9">
        <v>435.46</v>
      </c>
      <c r="GZ9">
        <v>433.62</v>
      </c>
      <c r="HA9">
        <v>438.42</v>
      </c>
      <c r="HB9">
        <v>438.56</v>
      </c>
      <c r="HC9">
        <v>440.31</v>
      </c>
      <c r="HD9">
        <v>445.71</v>
      </c>
      <c r="HE9">
        <v>446.35</v>
      </c>
      <c r="HF9">
        <v>445.58</v>
      </c>
      <c r="HG9">
        <v>441.93</v>
      </c>
      <c r="HH9">
        <v>440.8</v>
      </c>
      <c r="HI9">
        <v>441.97</v>
      </c>
      <c r="HJ9">
        <v>444.94</v>
      </c>
      <c r="HK9">
        <v>448.28</v>
      </c>
      <c r="HL9">
        <v>452.1</v>
      </c>
      <c r="HM9">
        <v>451.65</v>
      </c>
      <c r="HN9">
        <v>453.33</v>
      </c>
      <c r="HO9">
        <v>456.62</v>
      </c>
      <c r="HP9">
        <v>457.46</v>
      </c>
      <c r="HQ9">
        <v>454.61</v>
      </c>
      <c r="HR9">
        <v>454.6</v>
      </c>
      <c r="HS9">
        <v>456.61</v>
      </c>
      <c r="HT9">
        <v>457.84</v>
      </c>
      <c r="HU9">
        <v>457.88</v>
      </c>
      <c r="HV9">
        <v>454.92</v>
      </c>
      <c r="HW9">
        <v>459.22</v>
      </c>
      <c r="HX9">
        <v>460.18</v>
      </c>
      <c r="HY9">
        <v>458.9</v>
      </c>
      <c r="HZ9">
        <v>452.49</v>
      </c>
      <c r="IA9">
        <v>451.19</v>
      </c>
      <c r="IB9">
        <v>449.09</v>
      </c>
      <c r="IC9">
        <v>453.06</v>
      </c>
      <c r="ID9">
        <v>451.16</v>
      </c>
      <c r="IE9">
        <v>448.11</v>
      </c>
      <c r="IF9">
        <v>448.31</v>
      </c>
      <c r="IG9">
        <v>448.04</v>
      </c>
      <c r="IH9">
        <v>450.44</v>
      </c>
      <c r="II9">
        <v>445.34</v>
      </c>
      <c r="IJ9">
        <v>442.01</v>
      </c>
      <c r="IK9">
        <v>438.61</v>
      </c>
      <c r="IL9">
        <v>438.69</v>
      </c>
      <c r="IM9">
        <v>441.65</v>
      </c>
      <c r="IN9">
        <v>440.39</v>
      </c>
      <c r="IO9">
        <v>445.25</v>
      </c>
      <c r="IP9">
        <v>439.27</v>
      </c>
      <c r="IQ9">
        <v>442.41</v>
      </c>
      <c r="IR9">
        <v>445.08</v>
      </c>
      <c r="IS9">
        <v>451.51</v>
      </c>
      <c r="IT9">
        <v>453.49</v>
      </c>
      <c r="IU9">
        <v>452.69</v>
      </c>
      <c r="IV9">
        <v>453.65</v>
      </c>
      <c r="IW9">
        <v>451.7</v>
      </c>
      <c r="IX9">
        <v>448.56</v>
      </c>
      <c r="IY9">
        <v>447.32</v>
      </c>
      <c r="IZ9">
        <v>447.87</v>
      </c>
      <c r="JA9">
        <v>450.9</v>
      </c>
      <c r="JB9">
        <v>448.46</v>
      </c>
      <c r="JC9">
        <v>448.88</v>
      </c>
      <c r="JD9">
        <v>452.89</v>
      </c>
      <c r="JE9">
        <v>447.05</v>
      </c>
      <c r="JF9">
        <v>447.82</v>
      </c>
      <c r="JG9">
        <v>446.82</v>
      </c>
      <c r="JH9">
        <v>442.59</v>
      </c>
      <c r="JI9">
        <v>435.34</v>
      </c>
      <c r="JJ9">
        <v>434.3</v>
      </c>
      <c r="JK9">
        <v>436.1</v>
      </c>
      <c r="JL9">
        <v>427.76</v>
      </c>
      <c r="JM9">
        <v>427.87</v>
      </c>
      <c r="JN9">
        <v>430.37</v>
      </c>
      <c r="JO9">
        <v>429.43</v>
      </c>
      <c r="JP9">
        <v>429.28</v>
      </c>
      <c r="JQ9">
        <v>423.56</v>
      </c>
      <c r="JR9">
        <v>426.56</v>
      </c>
      <c r="JS9">
        <v>426.36</v>
      </c>
      <c r="JT9">
        <v>431.37</v>
      </c>
      <c r="JU9">
        <v>434.21</v>
      </c>
      <c r="JV9">
        <v>436.48</v>
      </c>
      <c r="JW9">
        <v>438.33</v>
      </c>
      <c r="JX9">
        <v>435.7</v>
      </c>
      <c r="JY9">
        <v>433.41</v>
      </c>
      <c r="JZ9">
        <v>437.92</v>
      </c>
      <c r="KA9">
        <v>438.05</v>
      </c>
      <c r="KB9">
        <v>432.31</v>
      </c>
      <c r="KC9">
        <v>428.39</v>
      </c>
      <c r="KD9">
        <v>423.12</v>
      </c>
      <c r="KE9">
        <v>422.38</v>
      </c>
      <c r="KF9">
        <v>425.56</v>
      </c>
      <c r="KG9">
        <v>419.51</v>
      </c>
      <c r="KH9">
        <v>414.45</v>
      </c>
      <c r="KI9">
        <v>412.55</v>
      </c>
      <c r="KJ9">
        <v>417.45</v>
      </c>
      <c r="KK9">
        <v>419.94</v>
      </c>
      <c r="KL9">
        <v>424.53</v>
      </c>
      <c r="KM9">
        <v>432.71</v>
      </c>
      <c r="KN9">
        <v>436.59</v>
      </c>
      <c r="KO9">
        <v>437.64</v>
      </c>
      <c r="KP9">
        <v>438.8</v>
      </c>
      <c r="KQ9">
        <v>439.16</v>
      </c>
      <c r="KR9">
        <v>435.85</v>
      </c>
      <c r="KS9">
        <v>442.67</v>
      </c>
      <c r="KT9">
        <v>442.16</v>
      </c>
      <c r="KU9">
        <v>450.83</v>
      </c>
      <c r="KV9">
        <v>451.74</v>
      </c>
      <c r="KW9">
        <v>452.3</v>
      </c>
      <c r="KX9">
        <v>452.78</v>
      </c>
      <c r="KY9">
        <v>456.42</v>
      </c>
      <c r="KZ9">
        <v>455.37</v>
      </c>
      <c r="LA9">
        <v>457.1</v>
      </c>
      <c r="LB9">
        <v>457.44</v>
      </c>
      <c r="LC9">
        <v>456.59</v>
      </c>
      <c r="LD9">
        <v>456.98</v>
      </c>
      <c r="LE9">
        <v>456.77</v>
      </c>
      <c r="LF9">
        <v>458.42</v>
      </c>
      <c r="LG9">
        <v>461.13</v>
      </c>
      <c r="LH9">
        <v>458.85</v>
      </c>
      <c r="LI9">
        <v>458.75</v>
      </c>
      <c r="LJ9">
        <v>456.85</v>
      </c>
      <c r="LK9">
        <v>460.36</v>
      </c>
      <c r="LL9">
        <v>462.35</v>
      </c>
      <c r="LM9">
        <v>464.15</v>
      </c>
      <c r="LN9">
        <v>466.45</v>
      </c>
      <c r="LO9">
        <v>472.84</v>
      </c>
      <c r="LP9">
        <v>474.32</v>
      </c>
      <c r="LQ9">
        <v>473.52</v>
      </c>
      <c r="LR9">
        <v>476.15</v>
      </c>
      <c r="LS9">
        <v>478.9</v>
      </c>
      <c r="LT9">
        <v>470.14</v>
      </c>
      <c r="LU9">
        <v>474.91</v>
      </c>
      <c r="LV9">
        <v>475.82</v>
      </c>
      <c r="LW9">
        <v>477.87</v>
      </c>
      <c r="LX9">
        <v>478.78</v>
      </c>
      <c r="LY9">
        <v>479</v>
      </c>
      <c r="LZ9">
        <v>477.63</v>
      </c>
      <c r="MA9">
        <v>474.89</v>
      </c>
      <c r="MB9">
        <v>471.01</v>
      </c>
      <c r="MC9">
        <v>469.56</v>
      </c>
      <c r="MD9">
        <v>470.12</v>
      </c>
      <c r="ME9">
        <v>476.59</v>
      </c>
      <c r="MF9">
        <v>476.14</v>
      </c>
      <c r="MG9">
        <v>478.81</v>
      </c>
      <c r="MH9">
        <v>478.55</v>
      </c>
      <c r="MI9">
        <v>478.96</v>
      </c>
      <c r="MJ9">
        <v>477.3</v>
      </c>
      <c r="MK9">
        <v>474.62</v>
      </c>
      <c r="ML9">
        <v>478.69</v>
      </c>
      <c r="MM9">
        <v>484.68</v>
      </c>
      <c r="MN9">
        <v>485.73</v>
      </c>
      <c r="MO9">
        <v>487.24</v>
      </c>
      <c r="MP9">
        <v>487.61</v>
      </c>
      <c r="MQ9">
        <v>490.33</v>
      </c>
      <c r="MR9">
        <v>489.82</v>
      </c>
      <c r="MS9">
        <v>493.67</v>
      </c>
      <c r="MT9">
        <v>493.3</v>
      </c>
      <c r="MU9">
        <v>485.2</v>
      </c>
      <c r="MV9">
        <v>491.64</v>
      </c>
      <c r="MW9">
        <v>496.71</v>
      </c>
      <c r="MX9">
        <v>495.05</v>
      </c>
      <c r="MY9">
        <v>496.39</v>
      </c>
      <c r="MZ9">
        <v>500.42</v>
      </c>
      <c r="NA9">
        <v>500.75</v>
      </c>
      <c r="NB9">
        <v>503.65</v>
      </c>
      <c r="NC9">
        <v>503.38</v>
      </c>
      <c r="ND9">
        <v>496.62</v>
      </c>
      <c r="NE9">
        <v>501.05</v>
      </c>
      <c r="NF9">
        <v>504.35</v>
      </c>
      <c r="NG9">
        <v>501.95</v>
      </c>
      <c r="NH9">
        <v>499.16</v>
      </c>
      <c r="NI9">
        <v>499.61</v>
      </c>
      <c r="NJ9">
        <v>510.05</v>
      </c>
      <c r="NK9">
        <v>510.34</v>
      </c>
      <c r="NL9">
        <v>508.42</v>
      </c>
      <c r="NM9">
        <v>509.32</v>
      </c>
      <c r="NN9">
        <v>508.68</v>
      </c>
      <c r="NO9">
        <v>510.45</v>
      </c>
      <c r="NP9">
        <v>515.39</v>
      </c>
      <c r="NQ9">
        <v>514.78</v>
      </c>
      <c r="NR9">
        <v>509.58</v>
      </c>
      <c r="NS9">
        <v>512.34</v>
      </c>
      <c r="NT9">
        <v>517.42999999999995</v>
      </c>
      <c r="NU9">
        <v>514.29</v>
      </c>
      <c r="NV9">
        <v>514.04</v>
      </c>
      <c r="NW9">
        <v>519.4</v>
      </c>
      <c r="NX9">
        <v>518.57000000000005</v>
      </c>
      <c r="NY9">
        <v>517.44000000000005</v>
      </c>
      <c r="NZ9">
        <v>513.23</v>
      </c>
      <c r="OA9">
        <v>516.85</v>
      </c>
      <c r="OB9">
        <v>519.84</v>
      </c>
      <c r="OC9">
        <v>524.66999999999996</v>
      </c>
      <c r="OD9">
        <v>524.62</v>
      </c>
      <c r="OE9">
        <v>523.91999999999996</v>
      </c>
      <c r="OF9">
        <v>522.28</v>
      </c>
      <c r="OG9">
        <v>521.17999999999995</v>
      </c>
      <c r="OH9">
        <v>525.72</v>
      </c>
      <c r="OI9">
        <v>525.73</v>
      </c>
      <c r="OJ9">
        <v>524.88</v>
      </c>
      <c r="OK9">
        <v>521.45000000000005</v>
      </c>
      <c r="OL9">
        <v>522.03</v>
      </c>
      <c r="OM9">
        <v>515.61</v>
      </c>
      <c r="ON9">
        <v>520.99</v>
      </c>
      <c r="OO9">
        <v>522.58000000000004</v>
      </c>
      <c r="OP9" t="str">
        <v>Close</v>
      </c>
    </row>
    <row r="10" spans="1:406" x14ac:dyDescent="0.2">
      <c r="A10" t="s">
        <v>81</v>
      </c>
      <c r="B10" t="str">
        <v>iShares Core MSCI Total International Stock ETF</v>
      </c>
      <c r="D10" s="5">
        <v>67.935000000000002</v>
      </c>
      <c r="E10" s="6">
        <v>0.56989999999999996</v>
      </c>
      <c r="F10">
        <v>68.290000000000006</v>
      </c>
      <c r="G10">
        <v>57.04</v>
      </c>
      <c r="H10" s="7">
        <v>1676986</v>
      </c>
      <c r="I10" s="2">
        <f t="shared" si="12"/>
        <v>5.9002338269680377E-2</v>
      </c>
      <c r="J10" s="2">
        <f t="shared" si="13"/>
        <v>0.17351422341496137</v>
      </c>
      <c r="K10" s="2">
        <f t="shared" si="14"/>
        <v>1.6681392500716541E-2</v>
      </c>
      <c r="L10" s="2">
        <f t="shared" si="15"/>
        <v>5.9953100695204764E-2</v>
      </c>
      <c r="M10" s="4">
        <f t="shared" si="1"/>
        <v>-4.1870913498712123E-2</v>
      </c>
      <c r="N10" s="4">
        <f t="shared" si="2"/>
        <v>-0.19151115157094134</v>
      </c>
      <c r="O10" s="4">
        <f t="shared" si="3"/>
        <v>-9.7701293581489601E-2</v>
      </c>
      <c r="P10" s="4">
        <f t="shared" si="4"/>
        <v>-8.6205856276009296E-2</v>
      </c>
      <c r="Q10" t="str">
        <v>Equity</v>
      </c>
      <c r="R10" s="7">
        <v>36050151720</v>
      </c>
      <c r="S10" t="str">
        <v>46432F834</v>
      </c>
      <c r="T10" t="str">
        <v>The fund generally will invest at least 80% of its assets in the component securities of its underlying index and in investments that have economic characteristics that are substantially identical to the component securities of its underlying index. The index is a free float-adjusted market capitalization index designed to measure the combined equity market performance of developed and emerging markets countries, excluding the United States.</v>
      </c>
      <c r="U10" t="str">
        <v>US</v>
      </c>
      <c r="V10" s="2">
        <v>7.000000000000001E-4</v>
      </c>
      <c r="W10" t="str">
        <v>2012-10-18</v>
      </c>
      <c r="X10" t="str">
        <v>US46432F8344</v>
      </c>
      <c r="Y10" s="7">
        <v>67.469200000000001</v>
      </c>
      <c r="Z10" t="str">
        <v>USD</v>
      </c>
      <c r="AA10" s="2"/>
      <c r="AB10" s="2"/>
      <c r="AD10" s="7">
        <f t="shared" si="5"/>
        <v>0</v>
      </c>
      <c r="AE10" s="7">
        <f t="shared" si="6"/>
        <v>2.0299179999999999</v>
      </c>
      <c r="AF10" s="7">
        <f t="shared" si="7"/>
        <v>5.6793979999999999</v>
      </c>
      <c r="AG10" s="7">
        <f t="shared" si="8"/>
        <v>8.8353979999999996</v>
      </c>
      <c r="AH10" s="7">
        <f>SUM([1]!_xldudf_WISEPRICE($A10,"close",,DATE(YEAR($B$1),1,2)))</f>
        <v>64.150000000000006</v>
      </c>
      <c r="AI10" s="7">
        <f t="shared" si="9"/>
        <v>59.62</v>
      </c>
      <c r="AJ10" s="7">
        <f t="shared" si="10"/>
        <v>70.05</v>
      </c>
      <c r="AK10" s="7">
        <f t="shared" si="11"/>
        <v>57.38</v>
      </c>
      <c r="AO10" cm="1">
        <f t="array" ref="AO10:OP10">TRANSPOSE(INDEX(_xlfn._xlws.SORT(_xldudf_WISEPRICE(A10,"close",365)),,2))</f>
        <v>51.84</v>
      </c>
      <c r="AP10">
        <v>52.74</v>
      </c>
      <c r="AQ10">
        <v>53.34</v>
      </c>
      <c r="AR10">
        <v>52.95</v>
      </c>
      <c r="AS10">
        <v>53.21</v>
      </c>
      <c r="AT10">
        <v>52.85</v>
      </c>
      <c r="AU10">
        <v>53.36</v>
      </c>
      <c r="AV10">
        <v>52.68</v>
      </c>
      <c r="AW10">
        <v>52.45</v>
      </c>
      <c r="AX10">
        <v>54.45</v>
      </c>
      <c r="AY10">
        <v>54.62</v>
      </c>
      <c r="AZ10">
        <v>55.19</v>
      </c>
      <c r="BA10">
        <v>54.32</v>
      </c>
      <c r="BB10">
        <v>57.03</v>
      </c>
      <c r="BC10">
        <v>58.23</v>
      </c>
      <c r="BD10">
        <v>57.65</v>
      </c>
      <c r="BE10">
        <v>58.23</v>
      </c>
      <c r="BF10">
        <v>57.86</v>
      </c>
      <c r="BG10">
        <v>57.84</v>
      </c>
      <c r="BH10">
        <v>57.8</v>
      </c>
      <c r="BI10">
        <v>57.34</v>
      </c>
      <c r="BJ10">
        <v>58</v>
      </c>
      <c r="BK10">
        <v>58.55</v>
      </c>
      <c r="BL10">
        <v>58.72</v>
      </c>
      <c r="BM10">
        <v>58.04</v>
      </c>
      <c r="BN10">
        <v>58.44</v>
      </c>
      <c r="BO10">
        <v>59.67</v>
      </c>
      <c r="BP10">
        <v>60</v>
      </c>
      <c r="BQ10">
        <v>60.03</v>
      </c>
      <c r="BR10">
        <v>59.19</v>
      </c>
      <c r="BS10">
        <v>58.88</v>
      </c>
      <c r="BT10">
        <v>58.81</v>
      </c>
      <c r="BU10">
        <v>59.22</v>
      </c>
      <c r="BV10">
        <v>59.11</v>
      </c>
      <c r="BW10">
        <v>59.23</v>
      </c>
      <c r="BX10">
        <v>59.4</v>
      </c>
      <c r="BY10">
        <v>59.4</v>
      </c>
      <c r="BZ10">
        <v>57.97</v>
      </c>
      <c r="CA10">
        <v>57.64</v>
      </c>
      <c r="CB10">
        <v>57.53</v>
      </c>
      <c r="CC10">
        <v>57.7</v>
      </c>
      <c r="CD10">
        <v>58.31</v>
      </c>
      <c r="CE10">
        <v>57.78</v>
      </c>
      <c r="CF10">
        <v>57.98</v>
      </c>
      <c r="CG10">
        <v>58.31</v>
      </c>
      <c r="CH10">
        <v>57.54</v>
      </c>
      <c r="CI10">
        <v>58.48</v>
      </c>
      <c r="CJ10">
        <v>57.88</v>
      </c>
      <c r="CK10">
        <v>58.3</v>
      </c>
      <c r="CL10">
        <v>59.34</v>
      </c>
      <c r="CM10">
        <v>58.8</v>
      </c>
      <c r="CN10">
        <v>60.23</v>
      </c>
      <c r="CO10">
        <v>60.49</v>
      </c>
      <c r="CP10">
        <v>60.74</v>
      </c>
      <c r="CQ10">
        <v>61.13</v>
      </c>
      <c r="CR10">
        <v>61.86</v>
      </c>
      <c r="CS10">
        <v>62.21</v>
      </c>
      <c r="CT10">
        <v>62.27</v>
      </c>
      <c r="CU10">
        <v>61.96</v>
      </c>
      <c r="CV10">
        <v>62.03</v>
      </c>
      <c r="CW10">
        <v>62.69</v>
      </c>
      <c r="CX10">
        <v>63.02</v>
      </c>
      <c r="CY10">
        <v>63.01</v>
      </c>
      <c r="CZ10">
        <v>63.26</v>
      </c>
      <c r="DA10">
        <v>63.53</v>
      </c>
      <c r="DB10">
        <v>63.33</v>
      </c>
      <c r="DC10">
        <v>62.69</v>
      </c>
      <c r="DD10">
        <v>62.96</v>
      </c>
      <c r="DE10">
        <v>63.56</v>
      </c>
      <c r="DF10">
        <v>63.48</v>
      </c>
      <c r="DG10">
        <v>62.67</v>
      </c>
      <c r="DH10">
        <v>62.03</v>
      </c>
      <c r="DI10">
        <v>62.45</v>
      </c>
      <c r="DJ10">
        <v>62.18</v>
      </c>
      <c r="DK10">
        <v>62.26</v>
      </c>
      <c r="DL10">
        <v>61.95</v>
      </c>
      <c r="DM10">
        <v>62.52</v>
      </c>
      <c r="DN10">
        <v>62.54</v>
      </c>
      <c r="DO10">
        <v>62.23</v>
      </c>
      <c r="DP10">
        <v>61.96</v>
      </c>
      <c r="DQ10">
        <v>61.88</v>
      </c>
      <c r="DR10">
        <v>61.14</v>
      </c>
      <c r="DS10">
        <v>60.8</v>
      </c>
      <c r="DT10">
        <v>61.14</v>
      </c>
      <c r="DU10">
        <v>60.09</v>
      </c>
      <c r="DV10">
        <v>60.7</v>
      </c>
      <c r="DW10">
        <v>60.28</v>
      </c>
      <c r="DX10">
        <v>60.91</v>
      </c>
      <c r="DY10">
        <v>61.04</v>
      </c>
      <c r="DZ10">
        <v>61.81</v>
      </c>
      <c r="EA10">
        <v>61.67</v>
      </c>
      <c r="EB10">
        <v>60.63</v>
      </c>
      <c r="EC10">
        <v>60.9</v>
      </c>
      <c r="ED10">
        <v>60.18</v>
      </c>
      <c r="EE10">
        <v>59.62</v>
      </c>
      <c r="EF10">
        <v>59.37</v>
      </c>
      <c r="EG10">
        <v>59.89</v>
      </c>
      <c r="EH10">
        <v>58.33</v>
      </c>
      <c r="EI10">
        <v>59.18</v>
      </c>
      <c r="EJ10">
        <v>58.59</v>
      </c>
      <c r="EK10">
        <v>59.29</v>
      </c>
      <c r="EL10">
        <v>60.02</v>
      </c>
      <c r="EM10">
        <v>59.87</v>
      </c>
      <c r="EN10">
        <v>60.08</v>
      </c>
      <c r="EO10">
        <v>59.93</v>
      </c>
      <c r="EP10">
        <v>60.26</v>
      </c>
      <c r="EQ10">
        <v>60.48</v>
      </c>
      <c r="ER10">
        <v>61.07</v>
      </c>
      <c r="ES10">
        <v>61.77</v>
      </c>
      <c r="ET10">
        <v>61.95</v>
      </c>
      <c r="EU10">
        <v>62.42</v>
      </c>
      <c r="EV10">
        <v>62.4</v>
      </c>
      <c r="EW10">
        <v>61.9</v>
      </c>
      <c r="EX10">
        <v>62.15</v>
      </c>
      <c r="EY10">
        <v>62.17</v>
      </c>
      <c r="EZ10">
        <v>62.47</v>
      </c>
      <c r="FA10">
        <v>62.61</v>
      </c>
      <c r="FB10">
        <v>63.52</v>
      </c>
      <c r="FC10">
        <v>63.26</v>
      </c>
      <c r="FD10">
        <v>63.29</v>
      </c>
      <c r="FE10">
        <v>63.46</v>
      </c>
      <c r="FF10">
        <v>63.09</v>
      </c>
      <c r="FG10">
        <v>63.07</v>
      </c>
      <c r="FH10">
        <v>63.09</v>
      </c>
      <c r="FI10">
        <v>63.19</v>
      </c>
      <c r="FJ10">
        <v>62.16</v>
      </c>
      <c r="FK10">
        <v>62.21</v>
      </c>
      <c r="FL10">
        <v>63.02</v>
      </c>
      <c r="FM10">
        <v>63.14</v>
      </c>
      <c r="FN10">
        <v>63.03</v>
      </c>
      <c r="FO10">
        <v>62.39</v>
      </c>
      <c r="FP10">
        <v>62.45</v>
      </c>
      <c r="FQ10">
        <v>62.53</v>
      </c>
      <c r="FR10">
        <v>63.48</v>
      </c>
      <c r="FS10">
        <v>63.5</v>
      </c>
      <c r="FT10">
        <v>63.22</v>
      </c>
      <c r="FU10">
        <v>63.15</v>
      </c>
      <c r="FV10">
        <v>62.87</v>
      </c>
      <c r="FW10">
        <v>62.61</v>
      </c>
      <c r="FX10">
        <v>63.26</v>
      </c>
      <c r="FY10">
        <v>62.69</v>
      </c>
      <c r="FZ10">
        <v>62.97</v>
      </c>
      <c r="GA10">
        <v>62.79</v>
      </c>
      <c r="GB10">
        <v>63.01</v>
      </c>
      <c r="GC10">
        <v>63.2</v>
      </c>
      <c r="GD10">
        <v>62.31</v>
      </c>
      <c r="GE10">
        <v>61.52</v>
      </c>
      <c r="GF10">
        <v>61.39</v>
      </c>
      <c r="GG10">
        <v>62.04</v>
      </c>
      <c r="GH10">
        <v>61.47</v>
      </c>
      <c r="GI10">
        <v>60.88</v>
      </c>
      <c r="GJ10">
        <v>61.83</v>
      </c>
      <c r="GK10">
        <v>62.74</v>
      </c>
      <c r="GL10">
        <v>62.44</v>
      </c>
      <c r="GM10">
        <v>62.98</v>
      </c>
      <c r="GN10">
        <v>61.55</v>
      </c>
      <c r="GO10">
        <v>62.1</v>
      </c>
      <c r="GP10">
        <v>62.15</v>
      </c>
      <c r="GQ10">
        <v>62.39</v>
      </c>
      <c r="GR10">
        <v>62.98</v>
      </c>
      <c r="GS10">
        <v>63.24</v>
      </c>
      <c r="GT10">
        <v>63.83</v>
      </c>
      <c r="GU10">
        <v>63.69</v>
      </c>
      <c r="GV10">
        <v>62.74</v>
      </c>
      <c r="GW10">
        <v>62.77</v>
      </c>
      <c r="GX10">
        <v>62.41</v>
      </c>
      <c r="GY10">
        <v>61.47</v>
      </c>
      <c r="GZ10">
        <v>61.61</v>
      </c>
      <c r="HA10">
        <v>62.12</v>
      </c>
      <c r="HB10">
        <v>62.09</v>
      </c>
      <c r="HC10">
        <v>61.95</v>
      </c>
      <c r="HD10">
        <v>62.62</v>
      </c>
      <c r="HE10">
        <v>62.82</v>
      </c>
      <c r="HF10">
        <v>62.26</v>
      </c>
      <c r="HG10">
        <v>61.13</v>
      </c>
      <c r="HH10">
        <v>61.71</v>
      </c>
      <c r="HI10">
        <v>61.88</v>
      </c>
      <c r="HJ10">
        <v>62.46</v>
      </c>
      <c r="HK10">
        <v>63.64</v>
      </c>
      <c r="HL10">
        <v>64.58</v>
      </c>
      <c r="HM10">
        <v>64.180000000000007</v>
      </c>
      <c r="HN10">
        <v>64.180000000000007</v>
      </c>
      <c r="HO10">
        <v>64.42</v>
      </c>
      <c r="HP10">
        <v>64.38</v>
      </c>
      <c r="HQ10">
        <v>64.02</v>
      </c>
      <c r="HR10">
        <v>64.09</v>
      </c>
      <c r="HS10">
        <v>64.22</v>
      </c>
      <c r="HT10">
        <v>64.459999999999994</v>
      </c>
      <c r="HU10">
        <v>64.67</v>
      </c>
      <c r="HV10">
        <v>64.290000000000006</v>
      </c>
      <c r="HW10">
        <v>65.05</v>
      </c>
      <c r="HX10">
        <v>65.099999999999994</v>
      </c>
      <c r="HY10">
        <v>64.25</v>
      </c>
      <c r="HZ10">
        <v>63.01</v>
      </c>
      <c r="IA10">
        <v>62.92</v>
      </c>
      <c r="IB10">
        <v>63.1</v>
      </c>
      <c r="IC10">
        <v>63.44</v>
      </c>
      <c r="ID10">
        <v>62.9</v>
      </c>
      <c r="IE10">
        <v>62.99</v>
      </c>
      <c r="IF10">
        <v>63.13</v>
      </c>
      <c r="IG10">
        <v>62.65</v>
      </c>
      <c r="IH10">
        <v>62.35</v>
      </c>
      <c r="II10">
        <v>61.57</v>
      </c>
      <c r="IJ10">
        <v>61.11</v>
      </c>
      <c r="IK10">
        <v>60.86</v>
      </c>
      <c r="IL10">
        <v>60.71</v>
      </c>
      <c r="IM10">
        <v>60.91</v>
      </c>
      <c r="IN10">
        <v>60.81</v>
      </c>
      <c r="IO10">
        <v>61.55</v>
      </c>
      <c r="IP10">
        <v>60.89</v>
      </c>
      <c r="IQ10">
        <v>61.17</v>
      </c>
      <c r="IR10">
        <v>61.75</v>
      </c>
      <c r="IS10">
        <v>62.6</v>
      </c>
      <c r="IT10">
        <v>62.53</v>
      </c>
      <c r="IU10">
        <v>62.18</v>
      </c>
      <c r="IV10">
        <v>62.39</v>
      </c>
      <c r="IW10">
        <v>61.9</v>
      </c>
      <c r="IX10">
        <v>61.68</v>
      </c>
      <c r="IY10">
        <v>61.33</v>
      </c>
      <c r="IZ10">
        <v>61.29</v>
      </c>
      <c r="JA10">
        <v>61.98</v>
      </c>
      <c r="JB10">
        <v>61.73</v>
      </c>
      <c r="JC10">
        <v>61.6</v>
      </c>
      <c r="JD10">
        <v>62.32</v>
      </c>
      <c r="JE10">
        <v>62.14</v>
      </c>
      <c r="JF10">
        <v>61.95</v>
      </c>
      <c r="JG10">
        <v>61.82</v>
      </c>
      <c r="JH10">
        <v>61.66</v>
      </c>
      <c r="JI10">
        <v>60.63</v>
      </c>
      <c r="JJ10">
        <v>60.85</v>
      </c>
      <c r="JK10">
        <v>60.64</v>
      </c>
      <c r="JL10">
        <v>59.79</v>
      </c>
      <c r="JM10">
        <v>59.72</v>
      </c>
      <c r="JN10">
        <v>60.14</v>
      </c>
      <c r="JO10">
        <v>59.99</v>
      </c>
      <c r="JP10">
        <v>59.24</v>
      </c>
      <c r="JQ10">
        <v>58.46</v>
      </c>
      <c r="JR10">
        <v>58.42</v>
      </c>
      <c r="JS10">
        <v>58.88</v>
      </c>
      <c r="JT10">
        <v>59.54</v>
      </c>
      <c r="JU10">
        <v>59.4</v>
      </c>
      <c r="JV10">
        <v>60.23</v>
      </c>
      <c r="JW10">
        <v>60.5</v>
      </c>
      <c r="JX10">
        <v>59.88</v>
      </c>
      <c r="JY10">
        <v>59.46</v>
      </c>
      <c r="JZ10">
        <v>59.9</v>
      </c>
      <c r="KA10">
        <v>59.88</v>
      </c>
      <c r="KB10">
        <v>58.85</v>
      </c>
      <c r="KC10">
        <v>58.44</v>
      </c>
      <c r="KD10">
        <v>57.84</v>
      </c>
      <c r="KE10">
        <v>57.82</v>
      </c>
      <c r="KF10">
        <v>58.21</v>
      </c>
      <c r="KG10">
        <v>57.68</v>
      </c>
      <c r="KH10">
        <v>57.3</v>
      </c>
      <c r="KI10">
        <v>57.18</v>
      </c>
      <c r="KJ10">
        <v>57.85</v>
      </c>
      <c r="KK10">
        <v>57.89</v>
      </c>
      <c r="KL10">
        <v>58.45</v>
      </c>
      <c r="KM10">
        <v>59.67</v>
      </c>
      <c r="KN10">
        <v>60.52</v>
      </c>
      <c r="KO10">
        <v>60.48</v>
      </c>
      <c r="KP10">
        <v>60.13</v>
      </c>
      <c r="KQ10">
        <v>59.97</v>
      </c>
      <c r="KR10">
        <v>59.84</v>
      </c>
      <c r="KS10">
        <v>60.16</v>
      </c>
      <c r="KT10">
        <v>60.23</v>
      </c>
      <c r="KU10">
        <v>61.82</v>
      </c>
      <c r="KV10">
        <v>61.91</v>
      </c>
      <c r="KW10">
        <v>61.64</v>
      </c>
      <c r="KX10">
        <v>62.26</v>
      </c>
      <c r="KY10">
        <v>62.64</v>
      </c>
      <c r="KZ10">
        <v>62.34</v>
      </c>
      <c r="LA10">
        <v>62.38</v>
      </c>
      <c r="LB10">
        <v>62.76</v>
      </c>
      <c r="LC10">
        <v>62.53</v>
      </c>
      <c r="LD10">
        <v>62.72</v>
      </c>
      <c r="LE10">
        <v>62.75</v>
      </c>
      <c r="LF10">
        <v>62.75</v>
      </c>
      <c r="LG10">
        <v>63.33</v>
      </c>
      <c r="LH10">
        <v>62.78</v>
      </c>
      <c r="LI10">
        <v>62.5</v>
      </c>
      <c r="LJ10">
        <v>62.59</v>
      </c>
      <c r="LK10">
        <v>62.88</v>
      </c>
      <c r="LL10">
        <v>62.9</v>
      </c>
      <c r="LM10">
        <v>63.07</v>
      </c>
      <c r="LN10">
        <v>63.14</v>
      </c>
      <c r="LO10">
        <v>64.06</v>
      </c>
      <c r="LP10">
        <v>64.75</v>
      </c>
      <c r="LQ10">
        <v>64.17</v>
      </c>
      <c r="LR10">
        <v>64.260000000000005</v>
      </c>
      <c r="LS10">
        <v>64.87</v>
      </c>
      <c r="LT10">
        <v>63.01</v>
      </c>
      <c r="LU10">
        <v>64.099999999999994</v>
      </c>
      <c r="LV10">
        <v>64.16</v>
      </c>
      <c r="LW10">
        <v>64.540000000000006</v>
      </c>
      <c r="LX10">
        <v>64.86</v>
      </c>
      <c r="LY10">
        <v>64.900000000000006</v>
      </c>
      <c r="LZ10">
        <v>64.930000000000007</v>
      </c>
      <c r="MA10">
        <v>64.150000000000006</v>
      </c>
      <c r="MB10">
        <v>63.75</v>
      </c>
      <c r="MC10">
        <v>63.81</v>
      </c>
      <c r="MD10">
        <v>63.86</v>
      </c>
      <c r="ME10">
        <v>64.41</v>
      </c>
      <c r="MF10">
        <v>63.79</v>
      </c>
      <c r="MG10">
        <v>64</v>
      </c>
      <c r="MH10">
        <v>64.03</v>
      </c>
      <c r="MI10">
        <v>64.27</v>
      </c>
      <c r="MJ10">
        <v>63.1</v>
      </c>
      <c r="MK10">
        <v>62.39</v>
      </c>
      <c r="ML10">
        <v>62.91</v>
      </c>
      <c r="MM10">
        <v>63.23</v>
      </c>
      <c r="MN10">
        <v>63.18</v>
      </c>
      <c r="MO10">
        <v>63.22</v>
      </c>
      <c r="MP10">
        <v>63.71</v>
      </c>
      <c r="MQ10">
        <v>63.88</v>
      </c>
      <c r="MR10">
        <v>64.08</v>
      </c>
      <c r="MS10">
        <v>64.38</v>
      </c>
      <c r="MT10">
        <v>64.17</v>
      </c>
      <c r="MU10">
        <v>63.82</v>
      </c>
      <c r="MV10">
        <v>64.45</v>
      </c>
      <c r="MW10">
        <v>64.02</v>
      </c>
      <c r="MX10">
        <v>63.71</v>
      </c>
      <c r="MY10">
        <v>64.39</v>
      </c>
      <c r="MZ10">
        <v>64.42</v>
      </c>
      <c r="NA10">
        <v>64.25</v>
      </c>
      <c r="NB10">
        <v>64.489999999999995</v>
      </c>
      <c r="NC10">
        <v>64.7</v>
      </c>
      <c r="ND10">
        <v>63.54</v>
      </c>
      <c r="NE10">
        <v>64.38</v>
      </c>
      <c r="NF10">
        <v>65</v>
      </c>
      <c r="NG10">
        <v>65.13</v>
      </c>
      <c r="NH10">
        <v>65.31</v>
      </c>
      <c r="NI10">
        <v>65.37</v>
      </c>
      <c r="NJ10">
        <v>66.02</v>
      </c>
      <c r="NK10">
        <v>66.040000000000006</v>
      </c>
      <c r="NL10">
        <v>65.91</v>
      </c>
      <c r="NM10">
        <v>66.040000000000006</v>
      </c>
      <c r="NN10">
        <v>65.540000000000006</v>
      </c>
      <c r="NO10">
        <v>65.709999999999994</v>
      </c>
      <c r="NP10">
        <v>66.459999999999994</v>
      </c>
      <c r="NQ10">
        <v>66.290000000000006</v>
      </c>
      <c r="NR10">
        <v>66.03</v>
      </c>
      <c r="NS10">
        <v>66.86</v>
      </c>
      <c r="NT10">
        <v>67.540000000000006</v>
      </c>
      <c r="NU10">
        <v>67.34</v>
      </c>
      <c r="NV10">
        <v>67.16</v>
      </c>
      <c r="NW10">
        <v>67.680000000000007</v>
      </c>
      <c r="NX10">
        <v>67.59</v>
      </c>
      <c r="NY10">
        <v>67.2</v>
      </c>
      <c r="NZ10">
        <v>67.08</v>
      </c>
      <c r="OA10">
        <v>67.13</v>
      </c>
      <c r="OB10">
        <v>67.099999999999994</v>
      </c>
      <c r="OC10">
        <v>67.84</v>
      </c>
      <c r="OD10">
        <v>67.86</v>
      </c>
      <c r="OE10">
        <v>67.569999999999993</v>
      </c>
      <c r="OF10">
        <v>67.510000000000005</v>
      </c>
      <c r="OG10">
        <v>67.540000000000006</v>
      </c>
      <c r="OH10">
        <v>67.92</v>
      </c>
      <c r="OI10">
        <v>67.86</v>
      </c>
      <c r="OJ10">
        <v>67.7</v>
      </c>
      <c r="OK10">
        <v>67.42</v>
      </c>
      <c r="OL10">
        <v>67.760000000000005</v>
      </c>
      <c r="OM10">
        <v>67.3</v>
      </c>
      <c r="ON10">
        <v>67.55</v>
      </c>
      <c r="OO10">
        <v>67.95</v>
      </c>
      <c r="OP10" t="str">
        <v>Close</v>
      </c>
    </row>
    <row r="11" spans="1:406" x14ac:dyDescent="0.2">
      <c r="A11" t="s">
        <v>39</v>
      </c>
      <c r="B11" t="str">
        <v>Vanguard Total Stock Market Index Fund</v>
      </c>
      <c r="D11" s="5">
        <v>258.04000000000002</v>
      </c>
      <c r="E11" s="6">
        <v>0.33439999999999998</v>
      </c>
      <c r="F11">
        <v>261.07</v>
      </c>
      <c r="G11">
        <v>200.2</v>
      </c>
      <c r="H11" s="7">
        <v>3229706</v>
      </c>
      <c r="I11" s="2">
        <f t="shared" si="12"/>
        <v>9.5106735135594048E-2</v>
      </c>
      <c r="J11" s="2">
        <f t="shared" si="13"/>
        <v>0.35285522094587618</v>
      </c>
      <c r="K11" s="2">
        <f t="shared" si="14"/>
        <v>9.405825723483674E-2</v>
      </c>
      <c r="L11" s="2">
        <f t="shared" si="15"/>
        <v>0.13816645975310937</v>
      </c>
      <c r="M11" s="4">
        <f t="shared" si="1"/>
        <v>-5.7665166327984518E-3</v>
      </c>
      <c r="N11" s="4">
        <f t="shared" si="2"/>
        <v>-1.2170154040026526E-2</v>
      </c>
      <c r="O11" s="4">
        <f t="shared" si="3"/>
        <v>-2.0324428847369402E-2</v>
      </c>
      <c r="P11" s="4">
        <f t="shared" si="4"/>
        <v>-7.9924972181046883E-3</v>
      </c>
      <c r="Q11" t="str">
        <v>Domestic Stock - General</v>
      </c>
      <c r="R11" s="7">
        <v>381952604976</v>
      </c>
      <c r="S11" t="str">
        <v>922908769</v>
      </c>
      <c r="T11" t="str">
        <v>The fund employs an indexing investment approach designed to track the performance of the index, which represents approximately 100% of the investable U.S. stock market and includes large-, mid-, small-, and micro-cap stocks. It invests by sampling the index, meaning that it holds a broadly diversified collection of securities that, in the aggregate, approximates the full index in terms of key characteristics.</v>
      </c>
      <c r="U11" t="str">
        <v>US</v>
      </c>
      <c r="V11" s="2">
        <v>2.9999999999999997E-4</v>
      </c>
      <c r="W11" t="str">
        <v>2001-05-24</v>
      </c>
      <c r="X11" t="str">
        <v>US9229087690</v>
      </c>
      <c r="Y11" s="7">
        <v>257.27</v>
      </c>
      <c r="Z11" t="str">
        <v>USD</v>
      </c>
      <c r="AA11" s="2"/>
      <c r="AB11" s="2"/>
      <c r="AD11" s="7">
        <f t="shared" si="5"/>
        <v>0</v>
      </c>
      <c r="AE11" s="7">
        <f t="shared" si="6"/>
        <v>3.4127999999999998</v>
      </c>
      <c r="AF11" s="7">
        <f t="shared" si="7"/>
        <v>9.5268000000000015</v>
      </c>
      <c r="AG11" s="7">
        <f t="shared" si="8"/>
        <v>15.2018</v>
      </c>
      <c r="AH11" s="7">
        <f>SUM([1]!_xldudf_WISEPRICE($A11,"close",,DATE(YEAR($B$1),1,2)))</f>
        <v>235.63</v>
      </c>
      <c r="AI11" s="7">
        <f t="shared" si="9"/>
        <v>193.26</v>
      </c>
      <c r="AJ11" s="7">
        <f t="shared" si="10"/>
        <v>204.32</v>
      </c>
      <c r="AK11" s="7">
        <f t="shared" si="11"/>
        <v>143.06</v>
      </c>
      <c r="AO11" cm="1">
        <f t="array" ref="AO11:OP11">TRANSPOSE(INDEX(_xlfn._xlws.SORT(_xldudf_WISEPRICE(A11,"close",365)),,2))</f>
        <v>189.51</v>
      </c>
      <c r="AP11">
        <v>192.94</v>
      </c>
      <c r="AQ11">
        <v>191.75</v>
      </c>
      <c r="AR11">
        <v>190.85</v>
      </c>
      <c r="AS11">
        <v>195.29</v>
      </c>
      <c r="AT11">
        <v>194.03</v>
      </c>
      <c r="AU11">
        <v>193.43</v>
      </c>
      <c r="AV11">
        <v>188.34</v>
      </c>
      <c r="AW11">
        <v>186.54</v>
      </c>
      <c r="AX11">
        <v>188.94</v>
      </c>
      <c r="AY11">
        <v>190.66</v>
      </c>
      <c r="AZ11">
        <v>191.66</v>
      </c>
      <c r="BA11">
        <v>187.53</v>
      </c>
      <c r="BB11">
        <v>198.14</v>
      </c>
      <c r="BC11">
        <v>200.16</v>
      </c>
      <c r="BD11">
        <v>198.35</v>
      </c>
      <c r="BE11">
        <v>200.36</v>
      </c>
      <c r="BF11">
        <v>198.32</v>
      </c>
      <c r="BG11">
        <v>197.49</v>
      </c>
      <c r="BH11">
        <v>198.42</v>
      </c>
      <c r="BI11">
        <v>197.58</v>
      </c>
      <c r="BJ11">
        <v>200.17</v>
      </c>
      <c r="BK11">
        <v>201.39</v>
      </c>
      <c r="BL11">
        <v>201.54</v>
      </c>
      <c r="BM11">
        <v>198.27</v>
      </c>
      <c r="BN11">
        <v>197.96</v>
      </c>
      <c r="BO11">
        <v>204.06</v>
      </c>
      <c r="BP11">
        <v>204.18</v>
      </c>
      <c r="BQ11">
        <v>203.99</v>
      </c>
      <c r="BR11">
        <v>199.98</v>
      </c>
      <c r="BS11">
        <v>196.98</v>
      </c>
      <c r="BT11">
        <v>196.66</v>
      </c>
      <c r="BU11">
        <v>198.36</v>
      </c>
      <c r="BV11">
        <v>196.7</v>
      </c>
      <c r="BW11">
        <v>199.53</v>
      </c>
      <c r="BX11">
        <v>201.02</v>
      </c>
      <c r="BY11">
        <v>199.9</v>
      </c>
      <c r="BZ11">
        <v>194.92</v>
      </c>
      <c r="CA11">
        <v>192.69</v>
      </c>
      <c r="CB11">
        <v>190.75</v>
      </c>
      <c r="CC11">
        <v>191.15</v>
      </c>
      <c r="CD11">
        <v>194.04</v>
      </c>
      <c r="CE11">
        <v>190.37</v>
      </c>
      <c r="CF11">
        <v>191.42</v>
      </c>
      <c r="CG11">
        <v>190.62</v>
      </c>
      <c r="CH11">
        <v>188.22</v>
      </c>
      <c r="CI11">
        <v>191.68</v>
      </c>
      <c r="CJ11">
        <v>191.19</v>
      </c>
      <c r="CK11">
        <v>190.41</v>
      </c>
      <c r="CL11">
        <v>192.1</v>
      </c>
      <c r="CM11">
        <v>189.85</v>
      </c>
      <c r="CN11">
        <v>194.04</v>
      </c>
      <c r="CO11">
        <v>194.12</v>
      </c>
      <c r="CP11">
        <v>195.65</v>
      </c>
      <c r="CQ11">
        <v>198.23</v>
      </c>
      <c r="CR11">
        <v>199.19</v>
      </c>
      <c r="CS11">
        <v>200.04</v>
      </c>
      <c r="CT11">
        <v>199.77</v>
      </c>
      <c r="CU11">
        <v>196.62</v>
      </c>
      <c r="CV11">
        <v>195.02</v>
      </c>
      <c r="CW11">
        <v>198.76</v>
      </c>
      <c r="CX11">
        <v>201.28</v>
      </c>
      <c r="CY11">
        <v>200.95</v>
      </c>
      <c r="CZ11">
        <v>201.05</v>
      </c>
      <c r="DA11">
        <v>203.12</v>
      </c>
      <c r="DB11">
        <v>203.94</v>
      </c>
      <c r="DC11">
        <v>201.21</v>
      </c>
      <c r="DD11">
        <v>204.43</v>
      </c>
      <c r="DE11">
        <v>206.92</v>
      </c>
      <c r="DF11">
        <v>210.01</v>
      </c>
      <c r="DG11">
        <v>207.84</v>
      </c>
      <c r="DH11">
        <v>206.28</v>
      </c>
      <c r="DI11">
        <v>208.88</v>
      </c>
      <c r="DJ11">
        <v>206.65</v>
      </c>
      <c r="DK11">
        <v>204.64</v>
      </c>
      <c r="DL11">
        <v>205.01</v>
      </c>
      <c r="DM11">
        <v>207.45</v>
      </c>
      <c r="DN11">
        <v>207.53</v>
      </c>
      <c r="DO11">
        <v>208.46</v>
      </c>
      <c r="DP11">
        <v>205.68</v>
      </c>
      <c r="DQ11">
        <v>205.08</v>
      </c>
      <c r="DR11">
        <v>200.83</v>
      </c>
      <c r="DS11">
        <v>200.66</v>
      </c>
      <c r="DT11">
        <v>201.73</v>
      </c>
      <c r="DU11">
        <v>199.48</v>
      </c>
      <c r="DV11">
        <v>200.19</v>
      </c>
      <c r="DW11">
        <v>199.52</v>
      </c>
      <c r="DX11">
        <v>200</v>
      </c>
      <c r="DY11">
        <v>200.31</v>
      </c>
      <c r="DZ11">
        <v>203.57</v>
      </c>
      <c r="EA11">
        <v>203.3</v>
      </c>
      <c r="EB11">
        <v>200.27</v>
      </c>
      <c r="EC11">
        <v>200.53</v>
      </c>
      <c r="ED11">
        <v>196.57</v>
      </c>
      <c r="EE11">
        <v>193.26</v>
      </c>
      <c r="EF11">
        <v>192.46</v>
      </c>
      <c r="EG11">
        <v>195.89</v>
      </c>
      <c r="EH11">
        <v>194.38</v>
      </c>
      <c r="EI11">
        <v>197.74</v>
      </c>
      <c r="EJ11">
        <v>195.19</v>
      </c>
      <c r="EK11">
        <v>196.89</v>
      </c>
      <c r="EL11">
        <v>199.7</v>
      </c>
      <c r="EM11">
        <v>196.13</v>
      </c>
      <c r="EN11">
        <v>195.7</v>
      </c>
      <c r="EO11">
        <v>196.93</v>
      </c>
      <c r="EP11">
        <v>197.43</v>
      </c>
      <c r="EQ11">
        <v>197.15</v>
      </c>
      <c r="ER11">
        <v>199.99</v>
      </c>
      <c r="ES11">
        <v>201.07</v>
      </c>
      <c r="ET11">
        <v>204.1</v>
      </c>
      <c r="EU11">
        <v>204.64</v>
      </c>
      <c r="EV11">
        <v>203.27</v>
      </c>
      <c r="EW11">
        <v>202.53</v>
      </c>
      <c r="EX11">
        <v>203.2</v>
      </c>
      <c r="EY11">
        <v>203.66</v>
      </c>
      <c r="EZ11">
        <v>203.87</v>
      </c>
      <c r="FA11">
        <v>203.01</v>
      </c>
      <c r="FB11">
        <v>205.65</v>
      </c>
      <c r="FC11">
        <v>205.08</v>
      </c>
      <c r="FD11">
        <v>205.9</v>
      </c>
      <c r="FE11">
        <v>206</v>
      </c>
      <c r="FF11">
        <v>206.1</v>
      </c>
      <c r="FG11">
        <v>204.82</v>
      </c>
      <c r="FH11">
        <v>205</v>
      </c>
      <c r="FI11">
        <v>205.08</v>
      </c>
      <c r="FJ11">
        <v>201.66</v>
      </c>
      <c r="FK11">
        <v>200.75</v>
      </c>
      <c r="FL11">
        <v>204.52</v>
      </c>
      <c r="FM11">
        <v>206.3</v>
      </c>
      <c r="FN11">
        <v>206.2</v>
      </c>
      <c r="FO11">
        <v>203.68</v>
      </c>
      <c r="FP11">
        <v>202.49</v>
      </c>
      <c r="FQ11">
        <v>200.98</v>
      </c>
      <c r="FR11">
        <v>204.69</v>
      </c>
      <c r="FS11">
        <v>204.91</v>
      </c>
      <c r="FT11">
        <v>204.07</v>
      </c>
      <c r="FU11">
        <v>204.97</v>
      </c>
      <c r="FV11">
        <v>204.7</v>
      </c>
      <c r="FW11">
        <v>204.22</v>
      </c>
      <c r="FX11">
        <v>205.09</v>
      </c>
      <c r="FY11">
        <v>203.5</v>
      </c>
      <c r="FZ11">
        <v>206.14</v>
      </c>
      <c r="GA11">
        <v>208.19</v>
      </c>
      <c r="GB11">
        <v>207.69</v>
      </c>
      <c r="GC11">
        <v>208.05</v>
      </c>
      <c r="GD11">
        <v>205.85</v>
      </c>
      <c r="GE11">
        <v>204.26</v>
      </c>
      <c r="GF11">
        <v>205.65</v>
      </c>
      <c r="GG11">
        <v>208.36</v>
      </c>
      <c r="GH11">
        <v>208.43</v>
      </c>
      <c r="GI11">
        <v>207.18</v>
      </c>
      <c r="GJ11">
        <v>209.25</v>
      </c>
      <c r="GK11">
        <v>212.71</v>
      </c>
      <c r="GL11">
        <v>212.15</v>
      </c>
      <c r="GM11">
        <v>213.12</v>
      </c>
      <c r="GN11">
        <v>212.7</v>
      </c>
      <c r="GO11">
        <v>213.7</v>
      </c>
      <c r="GP11">
        <v>213.93</v>
      </c>
      <c r="GQ11">
        <v>215.85</v>
      </c>
      <c r="GR11">
        <v>217.44</v>
      </c>
      <c r="GS11">
        <v>217.44</v>
      </c>
      <c r="GT11">
        <v>220.09</v>
      </c>
      <c r="GU11">
        <v>219.26</v>
      </c>
      <c r="GV11">
        <v>218.18</v>
      </c>
      <c r="GW11">
        <v>216.98</v>
      </c>
      <c r="GX11">
        <v>217.56</v>
      </c>
      <c r="GY11">
        <v>214.94</v>
      </c>
      <c r="GZ11">
        <v>214.19</v>
      </c>
      <c r="HA11">
        <v>216.8</v>
      </c>
      <c r="HB11">
        <v>216.98</v>
      </c>
      <c r="HC11">
        <v>218.02</v>
      </c>
      <c r="HD11">
        <v>220.28</v>
      </c>
      <c r="HE11">
        <v>220.94</v>
      </c>
      <c r="HF11">
        <v>220.27</v>
      </c>
      <c r="HG11">
        <v>218.31</v>
      </c>
      <c r="HH11">
        <v>218.04</v>
      </c>
      <c r="HI11">
        <v>218.99</v>
      </c>
      <c r="HJ11">
        <v>220.71</v>
      </c>
      <c r="HK11">
        <v>222.4</v>
      </c>
      <c r="HL11">
        <v>224.28</v>
      </c>
      <c r="HM11">
        <v>223.95</v>
      </c>
      <c r="HN11">
        <v>224.8</v>
      </c>
      <c r="HO11">
        <v>226.59</v>
      </c>
      <c r="HP11">
        <v>227.18</v>
      </c>
      <c r="HQ11">
        <v>225.54</v>
      </c>
      <c r="HR11">
        <v>225.52</v>
      </c>
      <c r="HS11">
        <v>226.32</v>
      </c>
      <c r="HT11">
        <v>226.89</v>
      </c>
      <c r="HU11">
        <v>227.06</v>
      </c>
      <c r="HV11">
        <v>225.31</v>
      </c>
      <c r="HW11">
        <v>227.66</v>
      </c>
      <c r="HX11">
        <v>228.35</v>
      </c>
      <c r="HY11">
        <v>227.73</v>
      </c>
      <c r="HZ11">
        <v>224.5</v>
      </c>
      <c r="IA11">
        <v>223.85</v>
      </c>
      <c r="IB11">
        <v>222.9</v>
      </c>
      <c r="IC11">
        <v>224.61</v>
      </c>
      <c r="ID11">
        <v>223.57</v>
      </c>
      <c r="IE11">
        <v>221.97</v>
      </c>
      <c r="IF11">
        <v>222.01</v>
      </c>
      <c r="IG11">
        <v>221.8</v>
      </c>
      <c r="IH11">
        <v>222.9</v>
      </c>
      <c r="II11">
        <v>220.37</v>
      </c>
      <c r="IJ11">
        <v>218.55</v>
      </c>
      <c r="IK11">
        <v>216.76</v>
      </c>
      <c r="IL11">
        <v>217.01</v>
      </c>
      <c r="IM11">
        <v>218.26</v>
      </c>
      <c r="IN11">
        <v>217.68</v>
      </c>
      <c r="IO11">
        <v>220.06</v>
      </c>
      <c r="IP11">
        <v>217.11</v>
      </c>
      <c r="IQ11">
        <v>218.59</v>
      </c>
      <c r="IR11">
        <v>219.99</v>
      </c>
      <c r="IS11">
        <v>223.19</v>
      </c>
      <c r="IT11">
        <v>224.18</v>
      </c>
      <c r="IU11">
        <v>223.94</v>
      </c>
      <c r="IV11">
        <v>224.68</v>
      </c>
      <c r="IW11">
        <v>223.34</v>
      </c>
      <c r="IX11">
        <v>221.94</v>
      </c>
      <c r="IY11">
        <v>221.18</v>
      </c>
      <c r="IZ11">
        <v>221.42</v>
      </c>
      <c r="JA11">
        <v>222.81</v>
      </c>
      <c r="JB11">
        <v>221.73</v>
      </c>
      <c r="JC11">
        <v>221.76</v>
      </c>
      <c r="JD11">
        <v>223.66</v>
      </c>
      <c r="JE11">
        <v>221.03</v>
      </c>
      <c r="JF11">
        <v>221.05</v>
      </c>
      <c r="JG11">
        <v>220.49</v>
      </c>
      <c r="JH11">
        <v>218.54</v>
      </c>
      <c r="JI11">
        <v>214.09</v>
      </c>
      <c r="JJ11">
        <v>213.64</v>
      </c>
      <c r="JK11">
        <v>214.5</v>
      </c>
      <c r="JL11">
        <v>211.41</v>
      </c>
      <c r="JM11">
        <v>211.63</v>
      </c>
      <c r="JN11">
        <v>213.03</v>
      </c>
      <c r="JO11">
        <v>212.41</v>
      </c>
      <c r="JP11">
        <v>212.13</v>
      </c>
      <c r="JQ11">
        <v>209.05</v>
      </c>
      <c r="JR11">
        <v>210.56</v>
      </c>
      <c r="JS11">
        <v>210.45</v>
      </c>
      <c r="JT11">
        <v>212.96</v>
      </c>
      <c r="JU11">
        <v>214.3</v>
      </c>
      <c r="JV11">
        <v>215.63</v>
      </c>
      <c r="JW11">
        <v>216.48</v>
      </c>
      <c r="JX11">
        <v>214.74</v>
      </c>
      <c r="JY11">
        <v>213.53</v>
      </c>
      <c r="JZ11">
        <v>216.01</v>
      </c>
      <c r="KA11">
        <v>216.29</v>
      </c>
      <c r="KB11">
        <v>213.09</v>
      </c>
      <c r="KC11">
        <v>211.08</v>
      </c>
      <c r="KD11">
        <v>208.47</v>
      </c>
      <c r="KE11">
        <v>207.9</v>
      </c>
      <c r="KF11">
        <v>209.47</v>
      </c>
      <c r="KG11">
        <v>206.36</v>
      </c>
      <c r="KH11">
        <v>204.22</v>
      </c>
      <c r="KI11">
        <v>203.12</v>
      </c>
      <c r="KJ11">
        <v>205.46</v>
      </c>
      <c r="KK11">
        <v>206.79</v>
      </c>
      <c r="KL11">
        <v>208.86</v>
      </c>
      <c r="KM11">
        <v>213.01</v>
      </c>
      <c r="KN11">
        <v>215.41</v>
      </c>
      <c r="KO11">
        <v>215.5</v>
      </c>
      <c r="KP11">
        <v>216.14</v>
      </c>
      <c r="KQ11">
        <v>216.11</v>
      </c>
      <c r="KR11">
        <v>214.27</v>
      </c>
      <c r="KS11">
        <v>217.46</v>
      </c>
      <c r="KT11">
        <v>217.33</v>
      </c>
      <c r="KU11">
        <v>222.15</v>
      </c>
      <c r="KV11">
        <v>222.7</v>
      </c>
      <c r="KW11">
        <v>222.55</v>
      </c>
      <c r="KX11">
        <v>223.11</v>
      </c>
      <c r="KY11">
        <v>224.79</v>
      </c>
      <c r="KZ11">
        <v>224.18</v>
      </c>
      <c r="LA11">
        <v>225.14</v>
      </c>
      <c r="LB11">
        <v>225.38</v>
      </c>
      <c r="LC11">
        <v>225.09</v>
      </c>
      <c r="LD11">
        <v>225.23</v>
      </c>
      <c r="LE11">
        <v>225.33</v>
      </c>
      <c r="LF11">
        <v>226.26</v>
      </c>
      <c r="LG11">
        <v>228.17</v>
      </c>
      <c r="LH11">
        <v>227.35</v>
      </c>
      <c r="LI11">
        <v>226.91</v>
      </c>
      <c r="LJ11">
        <v>225.95</v>
      </c>
      <c r="LK11">
        <v>227.76</v>
      </c>
      <c r="LL11">
        <v>228.85</v>
      </c>
      <c r="LM11">
        <v>229.79</v>
      </c>
      <c r="LN11">
        <v>230.66</v>
      </c>
      <c r="LO11">
        <v>234.24</v>
      </c>
      <c r="LP11">
        <v>235.63</v>
      </c>
      <c r="LQ11">
        <v>235.31</v>
      </c>
      <c r="LR11">
        <v>236.33</v>
      </c>
      <c r="LS11">
        <v>238.06</v>
      </c>
      <c r="LT11">
        <v>234.51</v>
      </c>
      <c r="LU11">
        <v>236.09</v>
      </c>
      <c r="LV11">
        <v>236.63</v>
      </c>
      <c r="LW11">
        <v>237.8</v>
      </c>
      <c r="LX11">
        <v>238.25</v>
      </c>
      <c r="LY11">
        <v>238.13</v>
      </c>
      <c r="LZ11">
        <v>237.22</v>
      </c>
      <c r="MA11">
        <v>235.63</v>
      </c>
      <c r="MB11">
        <v>233.37</v>
      </c>
      <c r="MC11">
        <v>232.77</v>
      </c>
      <c r="MD11">
        <v>233.12</v>
      </c>
      <c r="ME11">
        <v>236.45</v>
      </c>
      <c r="MF11">
        <v>236.01</v>
      </c>
      <c r="MG11">
        <v>237.23</v>
      </c>
      <c r="MH11">
        <v>237.07</v>
      </c>
      <c r="MI11">
        <v>237.11</v>
      </c>
      <c r="MJ11">
        <v>236.01</v>
      </c>
      <c r="MK11">
        <v>234.59</v>
      </c>
      <c r="ML11">
        <v>236.66</v>
      </c>
      <c r="MM11">
        <v>239.54</v>
      </c>
      <c r="MN11">
        <v>240.58</v>
      </c>
      <c r="MO11">
        <v>241.02</v>
      </c>
      <c r="MP11">
        <v>240.98</v>
      </c>
      <c r="MQ11">
        <v>242.32</v>
      </c>
      <c r="MR11">
        <v>242.12</v>
      </c>
      <c r="MS11">
        <v>244.32</v>
      </c>
      <c r="MT11">
        <v>243.98</v>
      </c>
      <c r="MU11">
        <v>239.87</v>
      </c>
      <c r="MV11">
        <v>243.1</v>
      </c>
      <c r="MW11">
        <v>245.18</v>
      </c>
      <c r="MX11">
        <v>244.02</v>
      </c>
      <c r="MY11">
        <v>244.85</v>
      </c>
      <c r="MZ11">
        <v>246.78</v>
      </c>
      <c r="NA11">
        <v>247.39</v>
      </c>
      <c r="NB11">
        <v>248.9</v>
      </c>
      <c r="NC11">
        <v>249.14</v>
      </c>
      <c r="ND11">
        <v>245.15</v>
      </c>
      <c r="NE11">
        <v>247.86</v>
      </c>
      <c r="NF11">
        <v>249.77</v>
      </c>
      <c r="NG11">
        <v>248.46</v>
      </c>
      <c r="NH11">
        <v>246.9</v>
      </c>
      <c r="NI11">
        <v>246.95</v>
      </c>
      <c r="NJ11">
        <v>251.83</v>
      </c>
      <c r="NK11">
        <v>252</v>
      </c>
      <c r="NL11">
        <v>251.24</v>
      </c>
      <c r="NM11">
        <v>251.94</v>
      </c>
      <c r="NN11">
        <v>251.52</v>
      </c>
      <c r="NO11">
        <v>252.58</v>
      </c>
      <c r="NP11">
        <v>254.9</v>
      </c>
      <c r="NQ11">
        <v>254.65</v>
      </c>
      <c r="NR11">
        <v>251.95</v>
      </c>
      <c r="NS11">
        <v>253.44</v>
      </c>
      <c r="NT11">
        <v>255.91</v>
      </c>
      <c r="NU11">
        <v>254.43</v>
      </c>
      <c r="NV11">
        <v>254.02</v>
      </c>
      <c r="NW11">
        <v>256.52999999999997</v>
      </c>
      <c r="NX11">
        <v>256.20999999999998</v>
      </c>
      <c r="NY11">
        <v>255.22</v>
      </c>
      <c r="NZ11">
        <v>253.71</v>
      </c>
      <c r="OA11">
        <v>255</v>
      </c>
      <c r="OB11">
        <v>256.47000000000003</v>
      </c>
      <c r="OC11">
        <v>259.07</v>
      </c>
      <c r="OD11">
        <v>260.14</v>
      </c>
      <c r="OE11">
        <v>258.5</v>
      </c>
      <c r="OF11">
        <v>257.92</v>
      </c>
      <c r="OG11">
        <v>257.45999999999998</v>
      </c>
      <c r="OH11">
        <v>259.73</v>
      </c>
      <c r="OI11">
        <v>259.89999999999998</v>
      </c>
      <c r="OJ11">
        <v>259.7</v>
      </c>
      <c r="OK11">
        <v>257.3</v>
      </c>
      <c r="OL11">
        <v>257.7</v>
      </c>
      <c r="OM11">
        <v>254.61</v>
      </c>
      <c r="ON11">
        <v>257.18</v>
      </c>
      <c r="OO11">
        <v>258.10500000000002</v>
      </c>
      <c r="OP11" t="str">
        <v>Close</v>
      </c>
    </row>
    <row r="12" spans="1:406" x14ac:dyDescent="0.2">
      <c r="A12" t="s">
        <v>40</v>
      </c>
      <c r="B12" t="str">
        <v>Invesco QQQ Trust</v>
      </c>
      <c r="D12" s="5">
        <v>442</v>
      </c>
      <c r="E12" s="6">
        <v>0.34739999999999999</v>
      </c>
      <c r="F12">
        <v>449.34</v>
      </c>
      <c r="G12">
        <v>309.89</v>
      </c>
      <c r="H12" s="7">
        <v>45033609</v>
      </c>
      <c r="I12" s="2">
        <f t="shared" si="12"/>
        <v>9.7891154772845893E-2</v>
      </c>
      <c r="J12" s="2">
        <f t="shared" si="13"/>
        <v>0.54058509790330955</v>
      </c>
      <c r="K12" s="2">
        <f t="shared" si="14"/>
        <v>0.12983204206798238</v>
      </c>
      <c r="L12" s="2">
        <f t="shared" si="15"/>
        <v>0.20898003399352527</v>
      </c>
      <c r="M12" s="4">
        <f t="shared" si="1"/>
        <v>-2.982096995546607E-3</v>
      </c>
      <c r="N12" s="4">
        <f t="shared" si="2"/>
        <v>0.17555972291740685</v>
      </c>
      <c r="O12" s="4">
        <f t="shared" si="3"/>
        <v>1.5449355985776236E-2</v>
      </c>
      <c r="P12" s="4">
        <f t="shared" si="4"/>
        <v>6.2821077022311211E-2</v>
      </c>
      <c r="Q12" t="str">
        <v>Equity</v>
      </c>
      <c r="R12" s="7">
        <v>253694782000</v>
      </c>
      <c r="S12" t="str">
        <v>46090E103</v>
      </c>
      <c r="T12" t="str">
        <v>To maintain the correspondence between the composition and weights of the securities in the trust (the "securities") and the stocks in the NASDAQ-100 Index®, the adviser adjusts the securities from time to time to conform to periodic changes in the identity and/or relative weights of index securities. The composition and weighting of the securities portion of a portfolio deposit are also adjusted to conform to changes in the index.</v>
      </c>
      <c r="U12" t="str">
        <v>US</v>
      </c>
      <c r="V12" s="2">
        <v>2E-3</v>
      </c>
      <c r="W12" t="str">
        <v>1999-03-10</v>
      </c>
      <c r="X12" t="str">
        <v>US46090E1038</v>
      </c>
      <c r="Y12" s="7">
        <v>440.73899999999998</v>
      </c>
      <c r="Z12" t="str">
        <v>USD</v>
      </c>
      <c r="AA12" s="2"/>
      <c r="AB12" s="2"/>
      <c r="AD12" s="7">
        <f t="shared" si="5"/>
        <v>0</v>
      </c>
      <c r="AE12" s="7">
        <f t="shared" si="6"/>
        <v>2.5358300000000003</v>
      </c>
      <c r="AF12" s="7">
        <f t="shared" si="7"/>
        <v>6.3678299999999997</v>
      </c>
      <c r="AG12" s="7">
        <f t="shared" si="8"/>
        <v>9.2977000000000007</v>
      </c>
      <c r="AH12" s="7">
        <f>SUM([1]!_xldudf_WISEPRICE($A12,"close",,DATE(YEAR($B$1),1,2)))</f>
        <v>402.59</v>
      </c>
      <c r="AI12" s="7">
        <f t="shared" si="9"/>
        <v>288.55</v>
      </c>
      <c r="AJ12" s="7">
        <f t="shared" si="10"/>
        <v>310.88</v>
      </c>
      <c r="AK12" s="7">
        <f t="shared" si="11"/>
        <v>174.73</v>
      </c>
      <c r="AO12" cm="1">
        <f t="array" ref="AO12:OP12">TRANSPOSE(INDEX(_xlfn._xlws.SORT(_xldudf_WISEPRICE(A12,"close",365)),,2))</f>
        <v>278.45</v>
      </c>
      <c r="AP12">
        <v>284.20999999999998</v>
      </c>
      <c r="AQ12">
        <v>277.93</v>
      </c>
      <c r="AR12">
        <v>272.87</v>
      </c>
      <c r="AS12">
        <v>281.22000000000003</v>
      </c>
      <c r="AT12">
        <v>277.95</v>
      </c>
      <c r="AU12">
        <v>275.11</v>
      </c>
      <c r="AV12">
        <v>265.68</v>
      </c>
      <c r="AW12">
        <v>260.49</v>
      </c>
      <c r="AX12">
        <v>264.68</v>
      </c>
      <c r="AY12">
        <v>267.58999999999997</v>
      </c>
      <c r="AZ12">
        <v>269.54000000000002</v>
      </c>
      <c r="BA12">
        <v>263.32</v>
      </c>
      <c r="BB12">
        <v>282.75</v>
      </c>
      <c r="BC12">
        <v>287.95999999999998</v>
      </c>
      <c r="BD12">
        <v>285.44</v>
      </c>
      <c r="BE12">
        <v>289.39</v>
      </c>
      <c r="BF12">
        <v>285.44</v>
      </c>
      <c r="BG12">
        <v>284.81</v>
      </c>
      <c r="BH12">
        <v>284.82</v>
      </c>
      <c r="BI12">
        <v>281.89</v>
      </c>
      <c r="BJ12">
        <v>285.95</v>
      </c>
      <c r="BK12">
        <v>288.82</v>
      </c>
      <c r="BL12">
        <v>286.92</v>
      </c>
      <c r="BM12">
        <v>282.70999999999998</v>
      </c>
      <c r="BN12">
        <v>280.57</v>
      </c>
      <c r="BO12">
        <v>293.36</v>
      </c>
      <c r="BP12">
        <v>293.72000000000003</v>
      </c>
      <c r="BQ12">
        <v>292.55</v>
      </c>
      <c r="BR12">
        <v>287.64</v>
      </c>
      <c r="BS12">
        <v>281.68</v>
      </c>
      <c r="BT12">
        <v>280.52999999999997</v>
      </c>
      <c r="BU12">
        <v>283.85000000000002</v>
      </c>
      <c r="BV12">
        <v>282.04000000000002</v>
      </c>
      <c r="BW12">
        <v>285.58</v>
      </c>
      <c r="BX12">
        <v>288.64999999999998</v>
      </c>
      <c r="BY12">
        <v>286.51</v>
      </c>
      <c r="BZ12">
        <v>276.89</v>
      </c>
      <c r="CA12">
        <v>274.25</v>
      </c>
      <c r="CB12">
        <v>269.75</v>
      </c>
      <c r="CC12">
        <v>269.54000000000002</v>
      </c>
      <c r="CD12">
        <v>273.45</v>
      </c>
      <c r="CE12">
        <v>266.76</v>
      </c>
      <c r="CF12">
        <v>267.36</v>
      </c>
      <c r="CG12">
        <v>263.58</v>
      </c>
      <c r="CH12">
        <v>260.10000000000002</v>
      </c>
      <c r="CI12">
        <v>266.44</v>
      </c>
      <c r="CJ12">
        <v>266.27999999999997</v>
      </c>
      <c r="CK12">
        <v>264.48</v>
      </c>
      <c r="CL12">
        <v>265.74</v>
      </c>
      <c r="CM12">
        <v>261.58</v>
      </c>
      <c r="CN12">
        <v>268.8</v>
      </c>
      <c r="CO12">
        <v>270.54000000000002</v>
      </c>
      <c r="CP12">
        <v>272.83</v>
      </c>
      <c r="CQ12">
        <v>277.55</v>
      </c>
      <c r="CR12">
        <v>279.05</v>
      </c>
      <c r="CS12">
        <v>280.97000000000003</v>
      </c>
      <c r="CT12">
        <v>281.54000000000002</v>
      </c>
      <c r="CU12">
        <v>277.88</v>
      </c>
      <c r="CV12">
        <v>275.14999999999998</v>
      </c>
      <c r="CW12">
        <v>282.68</v>
      </c>
      <c r="CX12">
        <v>288.95999999999998</v>
      </c>
      <c r="CY12">
        <v>288.37</v>
      </c>
      <c r="CZ12">
        <v>287.73</v>
      </c>
      <c r="DA12">
        <v>293.33999999999997</v>
      </c>
      <c r="DB12">
        <v>296.26</v>
      </c>
      <c r="DC12">
        <v>290.27</v>
      </c>
      <c r="DD12">
        <v>294.62</v>
      </c>
      <c r="DE12">
        <v>300.92</v>
      </c>
      <c r="DF12">
        <v>311.72000000000003</v>
      </c>
      <c r="DG12">
        <v>306.18</v>
      </c>
      <c r="DH12">
        <v>303.58999999999997</v>
      </c>
      <c r="DI12">
        <v>309.88</v>
      </c>
      <c r="DJ12">
        <v>304.37</v>
      </c>
      <c r="DK12">
        <v>301.68</v>
      </c>
      <c r="DL12">
        <v>299.7</v>
      </c>
      <c r="DM12">
        <v>304.5</v>
      </c>
      <c r="DN12">
        <v>306.75</v>
      </c>
      <c r="DO12">
        <v>309.10000000000002</v>
      </c>
      <c r="DP12">
        <v>303.3</v>
      </c>
      <c r="DQ12">
        <v>301.16000000000003</v>
      </c>
      <c r="DR12">
        <v>294.02999999999997</v>
      </c>
      <c r="DS12">
        <v>294.25</v>
      </c>
      <c r="DT12">
        <v>296.82</v>
      </c>
      <c r="DU12">
        <v>291.85000000000002</v>
      </c>
      <c r="DV12">
        <v>293.94</v>
      </c>
      <c r="DW12">
        <v>293.56</v>
      </c>
      <c r="DX12">
        <v>291.2</v>
      </c>
      <c r="DY12">
        <v>293.61</v>
      </c>
      <c r="DZ12">
        <v>299.68</v>
      </c>
      <c r="EA12">
        <v>300.02</v>
      </c>
      <c r="EB12">
        <v>296.33999999999997</v>
      </c>
      <c r="EC12">
        <v>297.82</v>
      </c>
      <c r="ED12">
        <v>292.66000000000003</v>
      </c>
      <c r="EE12">
        <v>288.55</v>
      </c>
      <c r="EF12">
        <v>290.69</v>
      </c>
      <c r="EG12">
        <v>297.37</v>
      </c>
      <c r="EH12">
        <v>298.93</v>
      </c>
      <c r="EI12">
        <v>306.81</v>
      </c>
      <c r="EJ12">
        <v>305.36</v>
      </c>
      <c r="EK12">
        <v>305.97000000000003</v>
      </c>
      <c r="EL12">
        <v>310.33999999999997</v>
      </c>
      <c r="EM12">
        <v>306.12</v>
      </c>
      <c r="EN12">
        <v>309.75</v>
      </c>
      <c r="EO12">
        <v>310.89</v>
      </c>
      <c r="EP12">
        <v>308.76</v>
      </c>
      <c r="EQ12">
        <v>307.12</v>
      </c>
      <c r="ER12">
        <v>312.72000000000003</v>
      </c>
      <c r="ES12">
        <v>315.68</v>
      </c>
      <c r="ET12">
        <v>320.93</v>
      </c>
      <c r="EU12">
        <v>320.14999999999998</v>
      </c>
      <c r="EV12">
        <v>319.07</v>
      </c>
      <c r="EW12">
        <v>315.92</v>
      </c>
      <c r="EX12">
        <v>318.05</v>
      </c>
      <c r="EY12">
        <v>317.87</v>
      </c>
      <c r="EZ12">
        <v>315.83</v>
      </c>
      <c r="FA12">
        <v>313.04000000000002</v>
      </c>
      <c r="FB12">
        <v>319.17</v>
      </c>
      <c r="FC12">
        <v>318.57</v>
      </c>
      <c r="FD12">
        <v>318.83999999999997</v>
      </c>
      <c r="FE12">
        <v>318.86</v>
      </c>
      <c r="FF12">
        <v>318.70999999999998</v>
      </c>
      <c r="FG12">
        <v>316.27999999999997</v>
      </c>
      <c r="FH12">
        <v>316.61</v>
      </c>
      <c r="FI12">
        <v>315.95</v>
      </c>
      <c r="FJ12">
        <v>309.99</v>
      </c>
      <c r="FK12">
        <v>311.87</v>
      </c>
      <c r="FL12">
        <v>320.35000000000002</v>
      </c>
      <c r="FM12">
        <v>322.56</v>
      </c>
      <c r="FN12">
        <v>322.19</v>
      </c>
      <c r="FO12">
        <v>319.38</v>
      </c>
      <c r="FP12">
        <v>317.29000000000002</v>
      </c>
      <c r="FQ12">
        <v>316.17</v>
      </c>
      <c r="FR12">
        <v>322.89</v>
      </c>
      <c r="FS12">
        <v>323.69</v>
      </c>
      <c r="FT12">
        <v>321.64</v>
      </c>
      <c r="FU12">
        <v>325.14</v>
      </c>
      <c r="FV12">
        <v>326.2</v>
      </c>
      <c r="FW12">
        <v>325.02999999999997</v>
      </c>
      <c r="FX12">
        <v>326.79000000000002</v>
      </c>
      <c r="FY12">
        <v>327.16000000000003</v>
      </c>
      <c r="FZ12">
        <v>331.12</v>
      </c>
      <c r="GA12">
        <v>337.27</v>
      </c>
      <c r="GB12">
        <v>336.51</v>
      </c>
      <c r="GC12">
        <v>337.64</v>
      </c>
      <c r="GD12">
        <v>333.36</v>
      </c>
      <c r="GE12">
        <v>331.65</v>
      </c>
      <c r="GF12">
        <v>339.72</v>
      </c>
      <c r="GG12">
        <v>348.4</v>
      </c>
      <c r="GH12">
        <v>349.98</v>
      </c>
      <c r="GI12">
        <v>347.99</v>
      </c>
      <c r="GJ12">
        <v>352.01</v>
      </c>
      <c r="GK12">
        <v>354.65</v>
      </c>
      <c r="GL12">
        <v>354.9</v>
      </c>
      <c r="GM12">
        <v>354.84</v>
      </c>
      <c r="GN12">
        <v>348.82</v>
      </c>
      <c r="GO12">
        <v>353.15</v>
      </c>
      <c r="GP12">
        <v>354.5</v>
      </c>
      <c r="GQ12">
        <v>360.49</v>
      </c>
      <c r="GR12">
        <v>363.26</v>
      </c>
      <c r="GS12">
        <v>365.9</v>
      </c>
      <c r="GT12">
        <v>370.26</v>
      </c>
      <c r="GU12">
        <v>367.93</v>
      </c>
      <c r="GV12">
        <v>366.9</v>
      </c>
      <c r="GW12">
        <v>361.9</v>
      </c>
      <c r="GX12">
        <v>366.17</v>
      </c>
      <c r="GY12">
        <v>362.54</v>
      </c>
      <c r="GZ12">
        <v>357.68</v>
      </c>
      <c r="HA12">
        <v>363.83</v>
      </c>
      <c r="HB12">
        <v>364.54</v>
      </c>
      <c r="HC12">
        <v>363.81</v>
      </c>
      <c r="HD12">
        <v>369.42</v>
      </c>
      <c r="HE12">
        <v>370.29</v>
      </c>
      <c r="HF12">
        <v>370.28</v>
      </c>
      <c r="HG12">
        <v>367.46</v>
      </c>
      <c r="HH12">
        <v>366.24</v>
      </c>
      <c r="HI12">
        <v>366.36</v>
      </c>
      <c r="HJ12">
        <v>368.17</v>
      </c>
      <c r="HK12">
        <v>372.82</v>
      </c>
      <c r="HL12">
        <v>379.15</v>
      </c>
      <c r="HM12">
        <v>379.07</v>
      </c>
      <c r="HN12">
        <v>382.61</v>
      </c>
      <c r="HO12">
        <v>385.74</v>
      </c>
      <c r="HP12">
        <v>385.65</v>
      </c>
      <c r="HQ12">
        <v>376.76</v>
      </c>
      <c r="HR12">
        <v>375.63</v>
      </c>
      <c r="HS12">
        <v>376.23</v>
      </c>
      <c r="HT12">
        <v>378.78</v>
      </c>
      <c r="HU12">
        <v>377.52</v>
      </c>
      <c r="HV12">
        <v>376.62</v>
      </c>
      <c r="HW12">
        <v>383.48</v>
      </c>
      <c r="HX12">
        <v>383.68</v>
      </c>
      <c r="HY12">
        <v>382.79</v>
      </c>
      <c r="HZ12">
        <v>374.39</v>
      </c>
      <c r="IA12">
        <v>373.79</v>
      </c>
      <c r="IB12">
        <v>372.04</v>
      </c>
      <c r="IC12">
        <v>375.19</v>
      </c>
      <c r="ID12">
        <v>372</v>
      </c>
      <c r="IE12">
        <v>367.91</v>
      </c>
      <c r="IF12">
        <v>368.59</v>
      </c>
      <c r="IG12">
        <v>366.24</v>
      </c>
      <c r="IH12">
        <v>370.35</v>
      </c>
      <c r="II12">
        <v>366.42</v>
      </c>
      <c r="IJ12">
        <v>362.54</v>
      </c>
      <c r="IK12">
        <v>358.58</v>
      </c>
      <c r="IL12">
        <v>358.13</v>
      </c>
      <c r="IM12">
        <v>363.9</v>
      </c>
      <c r="IN12">
        <v>363.38</v>
      </c>
      <c r="IO12">
        <v>369.11</v>
      </c>
      <c r="IP12">
        <v>361.22</v>
      </c>
      <c r="IQ12">
        <v>364.02</v>
      </c>
      <c r="IR12">
        <v>366.76</v>
      </c>
      <c r="IS12">
        <v>374.77</v>
      </c>
      <c r="IT12">
        <v>376.86</v>
      </c>
      <c r="IU12">
        <v>377.99</v>
      </c>
      <c r="IV12">
        <v>377.59</v>
      </c>
      <c r="IW12">
        <v>378.07</v>
      </c>
      <c r="IX12">
        <v>374.74</v>
      </c>
      <c r="IY12">
        <v>372.06</v>
      </c>
      <c r="IZ12">
        <v>372.58</v>
      </c>
      <c r="JA12">
        <v>376.97</v>
      </c>
      <c r="JB12">
        <v>372.79</v>
      </c>
      <c r="JC12">
        <v>374.21</v>
      </c>
      <c r="JD12">
        <v>377.27</v>
      </c>
      <c r="JE12">
        <v>370.81</v>
      </c>
      <c r="JF12">
        <v>370.66</v>
      </c>
      <c r="JG12">
        <v>369.87</v>
      </c>
      <c r="JH12">
        <v>364.54</v>
      </c>
      <c r="JI12">
        <v>357.86</v>
      </c>
      <c r="JJ12">
        <v>357.91</v>
      </c>
      <c r="JK12">
        <v>359.61</v>
      </c>
      <c r="JL12">
        <v>354.21</v>
      </c>
      <c r="JM12">
        <v>355.04</v>
      </c>
      <c r="JN12">
        <v>358.01</v>
      </c>
      <c r="JO12">
        <v>358.27</v>
      </c>
      <c r="JP12">
        <v>361.26</v>
      </c>
      <c r="JQ12">
        <v>354.92</v>
      </c>
      <c r="JR12">
        <v>359.75</v>
      </c>
      <c r="JS12">
        <v>358.69</v>
      </c>
      <c r="JT12">
        <v>364.7</v>
      </c>
      <c r="JU12">
        <v>366.56</v>
      </c>
      <c r="JV12">
        <v>368.59</v>
      </c>
      <c r="JW12">
        <v>371.22</v>
      </c>
      <c r="JX12">
        <v>369.93</v>
      </c>
      <c r="JY12">
        <v>365.28</v>
      </c>
      <c r="JZ12">
        <v>369.41</v>
      </c>
      <c r="KA12">
        <v>368.2</v>
      </c>
      <c r="KB12">
        <v>363.37</v>
      </c>
      <c r="KC12">
        <v>359.97</v>
      </c>
      <c r="KD12">
        <v>354.6</v>
      </c>
      <c r="KE12">
        <v>355.67</v>
      </c>
      <c r="KF12">
        <v>359.13</v>
      </c>
      <c r="KG12">
        <v>350.34</v>
      </c>
      <c r="KH12">
        <v>343.66</v>
      </c>
      <c r="KI12">
        <v>345.31</v>
      </c>
      <c r="KJ12">
        <v>349.2</v>
      </c>
      <c r="KK12">
        <v>350.87</v>
      </c>
      <c r="KL12">
        <v>356.96</v>
      </c>
      <c r="KM12">
        <v>363.44</v>
      </c>
      <c r="KN12">
        <v>367.71</v>
      </c>
      <c r="KO12">
        <v>369.21</v>
      </c>
      <c r="KP12">
        <v>372.7</v>
      </c>
      <c r="KQ12">
        <v>372.94</v>
      </c>
      <c r="KR12">
        <v>370.07</v>
      </c>
      <c r="KS12">
        <v>378.39</v>
      </c>
      <c r="KT12">
        <v>377.21</v>
      </c>
      <c r="KU12">
        <v>385.33</v>
      </c>
      <c r="KV12">
        <v>385.62</v>
      </c>
      <c r="KW12">
        <v>385.95</v>
      </c>
      <c r="KX12">
        <v>386.04</v>
      </c>
      <c r="KY12">
        <v>390.74</v>
      </c>
      <c r="KZ12">
        <v>388.47</v>
      </c>
      <c r="LA12">
        <v>390.06</v>
      </c>
      <c r="LB12">
        <v>389.51</v>
      </c>
      <c r="LC12">
        <v>389.17</v>
      </c>
      <c r="LD12">
        <v>390.19</v>
      </c>
      <c r="LE12">
        <v>389.81</v>
      </c>
      <c r="LF12">
        <v>388.83</v>
      </c>
      <c r="LG12">
        <v>389.94</v>
      </c>
      <c r="LH12">
        <v>386.32</v>
      </c>
      <c r="LI12">
        <v>387.29</v>
      </c>
      <c r="LJ12">
        <v>385.05</v>
      </c>
      <c r="LK12">
        <v>390.43</v>
      </c>
      <c r="LL12">
        <v>392.17</v>
      </c>
      <c r="LM12">
        <v>395.52</v>
      </c>
      <c r="LN12">
        <v>398.67</v>
      </c>
      <c r="LO12">
        <v>403.74</v>
      </c>
      <c r="LP12">
        <v>403.39</v>
      </c>
      <c r="LQ12">
        <v>405.34</v>
      </c>
      <c r="LR12">
        <v>407.08</v>
      </c>
      <c r="LS12">
        <v>409.16</v>
      </c>
      <c r="LT12">
        <v>403.08</v>
      </c>
      <c r="LU12">
        <v>407.77</v>
      </c>
      <c r="LV12">
        <v>408.38</v>
      </c>
      <c r="LW12">
        <v>410.88</v>
      </c>
      <c r="LX12">
        <v>411.5</v>
      </c>
      <c r="LY12">
        <v>411.3</v>
      </c>
      <c r="LZ12">
        <v>409.52</v>
      </c>
      <c r="MA12">
        <v>402.59</v>
      </c>
      <c r="MB12">
        <v>398.33</v>
      </c>
      <c r="MC12">
        <v>396.28</v>
      </c>
      <c r="MD12">
        <v>396.75</v>
      </c>
      <c r="ME12">
        <v>404.95</v>
      </c>
      <c r="MF12">
        <v>405.75</v>
      </c>
      <c r="MG12">
        <v>408.5</v>
      </c>
      <c r="MH12">
        <v>409.35</v>
      </c>
      <c r="MI12">
        <v>409.56</v>
      </c>
      <c r="MJ12">
        <v>409.52</v>
      </c>
      <c r="MK12">
        <v>407.21</v>
      </c>
      <c r="ML12">
        <v>412.99</v>
      </c>
      <c r="MM12">
        <v>421.18</v>
      </c>
      <c r="MN12">
        <v>421.73</v>
      </c>
      <c r="MO12">
        <v>423.48</v>
      </c>
      <c r="MP12">
        <v>425.83</v>
      </c>
      <c r="MQ12">
        <v>426.35</v>
      </c>
      <c r="MR12">
        <v>423.81</v>
      </c>
      <c r="MS12">
        <v>428.15</v>
      </c>
      <c r="MT12">
        <v>425.3</v>
      </c>
      <c r="MU12">
        <v>416.97</v>
      </c>
      <c r="MV12">
        <v>421.88</v>
      </c>
      <c r="MW12">
        <v>429.01</v>
      </c>
      <c r="MX12">
        <v>428.45</v>
      </c>
      <c r="MY12">
        <v>427.59</v>
      </c>
      <c r="MZ12">
        <v>431.99</v>
      </c>
      <c r="NA12">
        <v>432.79</v>
      </c>
      <c r="NB12">
        <v>437.05</v>
      </c>
      <c r="NC12">
        <v>435.34</v>
      </c>
      <c r="ND12">
        <v>428.55</v>
      </c>
      <c r="NE12">
        <v>433.22</v>
      </c>
      <c r="NF12">
        <v>434.51</v>
      </c>
      <c r="NG12">
        <v>430.57</v>
      </c>
      <c r="NH12">
        <v>427.32</v>
      </c>
      <c r="NI12">
        <v>425.61</v>
      </c>
      <c r="NJ12">
        <v>438.07</v>
      </c>
      <c r="NK12">
        <v>436.78</v>
      </c>
      <c r="NL12">
        <v>436.55</v>
      </c>
      <c r="NM12">
        <v>437.6</v>
      </c>
      <c r="NN12">
        <v>435.27</v>
      </c>
      <c r="NO12">
        <v>439</v>
      </c>
      <c r="NP12">
        <v>445.61</v>
      </c>
      <c r="NQ12">
        <v>444.02</v>
      </c>
      <c r="NR12">
        <v>436.05</v>
      </c>
      <c r="NS12">
        <v>438.79</v>
      </c>
      <c r="NT12">
        <v>445.45</v>
      </c>
      <c r="NU12">
        <v>439.02</v>
      </c>
      <c r="NV12">
        <v>437.39</v>
      </c>
      <c r="NW12">
        <v>443.66</v>
      </c>
      <c r="NX12">
        <v>440.25</v>
      </c>
      <c r="NY12">
        <v>439.14</v>
      </c>
      <c r="NZ12">
        <v>433.92</v>
      </c>
      <c r="OA12">
        <v>437.48</v>
      </c>
      <c r="OB12">
        <v>438.57</v>
      </c>
      <c r="OC12">
        <v>443.77</v>
      </c>
      <c r="OD12">
        <v>445.87</v>
      </c>
      <c r="OE12">
        <v>446.38</v>
      </c>
      <c r="OF12">
        <v>444.76</v>
      </c>
      <c r="OG12">
        <v>443.32</v>
      </c>
      <c r="OH12">
        <v>444.83</v>
      </c>
      <c r="OI12">
        <v>444.01</v>
      </c>
      <c r="OJ12">
        <v>444.95</v>
      </c>
      <c r="OK12">
        <v>441.11</v>
      </c>
      <c r="OL12">
        <v>442.1</v>
      </c>
      <c r="OM12">
        <v>435.34</v>
      </c>
      <c r="ON12">
        <v>440.49</v>
      </c>
      <c r="OO12">
        <v>442.34870000000001</v>
      </c>
      <c r="OP12" t="str">
        <v>Close</v>
      </c>
    </row>
    <row r="13" spans="1:406" x14ac:dyDescent="0.2">
      <c r="A13" t="s">
        <v>41</v>
      </c>
      <c r="B13" t="str">
        <v>Vanguard Developed Markets Index Fund</v>
      </c>
      <c r="D13" s="5">
        <v>49.975000000000001</v>
      </c>
      <c r="E13" s="6">
        <v>0.53310000000000002</v>
      </c>
      <c r="F13">
        <v>50.36</v>
      </c>
      <c r="G13">
        <v>41.48</v>
      </c>
      <c r="H13" s="7">
        <v>11324224</v>
      </c>
      <c r="I13" s="2">
        <f t="shared" si="12"/>
        <v>5.4992611357399288E-2</v>
      </c>
      <c r="J13" s="2">
        <f t="shared" si="13"/>
        <v>0.18087614678899078</v>
      </c>
      <c r="K13" s="2">
        <f t="shared" si="14"/>
        <v>3.4201437086088804E-2</v>
      </c>
      <c r="L13" s="2">
        <f t="shared" si="15"/>
        <v>6.8812058000027543E-2</v>
      </c>
      <c r="M13" s="4">
        <f t="shared" si="1"/>
        <v>-4.5880640410993212E-2</v>
      </c>
      <c r="N13" s="4">
        <f t="shared" si="2"/>
        <v>-0.18414922819691193</v>
      </c>
      <c r="O13" s="4">
        <f t="shared" si="3"/>
        <v>-8.0181248996117338E-2</v>
      </c>
      <c r="P13" s="4">
        <f t="shared" si="4"/>
        <v>-7.7346898971186517E-2</v>
      </c>
      <c r="Q13" t="str">
        <v>International/Global Stock</v>
      </c>
      <c r="R13" s="7">
        <v>130118236992.661</v>
      </c>
      <c r="S13" t="str">
        <v>921943858</v>
      </c>
      <c r="T13" t="str">
        <v>The fund employs an indexing investment approach designed to track the performance of the FTSE Developed All Cap ex US Index, a market-capitalization-weighted index that is made up of approximately 4022 common stocks of large-, mid-, and small-cap companies located in Canada and the major markets of Europe and the Pacific region. The adviser attempts to replicate the target index by investing all, or substantially all, of its assets in the stocks that make up the index, holding each stock in approximately the same proportion as its weighting in the index.</v>
      </c>
      <c r="U13" t="str">
        <v>US</v>
      </c>
      <c r="V13" s="2">
        <v>5.0000000000000001E-4</v>
      </c>
      <c r="W13" t="str">
        <v>2007-07-20</v>
      </c>
      <c r="X13" t="str">
        <v>US9219438580</v>
      </c>
      <c r="Y13" s="7">
        <v>49.69</v>
      </c>
      <c r="Z13" t="str">
        <v>USD</v>
      </c>
      <c r="AA13" s="2"/>
      <c r="AB13" s="2"/>
      <c r="AD13" s="7">
        <f t="shared" si="5"/>
        <v>0</v>
      </c>
      <c r="AE13" s="7">
        <f t="shared" si="6"/>
        <v>1.5111999999999999</v>
      </c>
      <c r="AF13" s="7">
        <f t="shared" si="7"/>
        <v>4.3482000000000003</v>
      </c>
      <c r="AG13" s="7">
        <f t="shared" si="8"/>
        <v>6.6532000000000018</v>
      </c>
      <c r="AH13" s="7">
        <f>SUM([1]!_xldudf_WISEPRICE($A13,"close",,DATE(YEAR($B$1),1,2)))</f>
        <v>47.37</v>
      </c>
      <c r="AI13" s="7">
        <f t="shared" si="9"/>
        <v>43.6</v>
      </c>
      <c r="AJ13" s="7">
        <f t="shared" si="10"/>
        <v>49.11</v>
      </c>
      <c r="AK13" s="7">
        <f t="shared" si="11"/>
        <v>40.6</v>
      </c>
      <c r="AO13" cm="1">
        <f t="array" ref="AO13:OP13">TRANSPOSE(INDEX(_xlfn._xlws.SORT(_xldudf_WISEPRICE(A13,"close",365)),,2))</f>
        <v>37.619999999999997</v>
      </c>
      <c r="AP13">
        <v>38.46</v>
      </c>
      <c r="AQ13">
        <v>38.85</v>
      </c>
      <c r="AR13">
        <v>38.590000000000003</v>
      </c>
      <c r="AS13">
        <v>38.89</v>
      </c>
      <c r="AT13">
        <v>38.57</v>
      </c>
      <c r="AU13">
        <v>38.9</v>
      </c>
      <c r="AV13">
        <v>38.31</v>
      </c>
      <c r="AW13">
        <v>38</v>
      </c>
      <c r="AX13">
        <v>39.450000000000003</v>
      </c>
      <c r="AY13">
        <v>39.619999999999997</v>
      </c>
      <c r="AZ13">
        <v>40.1</v>
      </c>
      <c r="BA13">
        <v>39.54</v>
      </c>
      <c r="BB13">
        <v>41.74</v>
      </c>
      <c r="BC13">
        <v>42.52</v>
      </c>
      <c r="BD13">
        <v>42.03</v>
      </c>
      <c r="BE13">
        <v>42.29</v>
      </c>
      <c r="BF13">
        <v>42.13</v>
      </c>
      <c r="BG13">
        <v>42.08</v>
      </c>
      <c r="BH13">
        <v>42.15</v>
      </c>
      <c r="BI13">
        <v>41.81</v>
      </c>
      <c r="BJ13">
        <v>42.43</v>
      </c>
      <c r="BK13">
        <v>42.92</v>
      </c>
      <c r="BL13">
        <v>43.1</v>
      </c>
      <c r="BM13">
        <v>42.5</v>
      </c>
      <c r="BN13">
        <v>42.61</v>
      </c>
      <c r="BO13">
        <v>43.41</v>
      </c>
      <c r="BP13">
        <v>43.78</v>
      </c>
      <c r="BQ13">
        <v>43.74</v>
      </c>
      <c r="BR13">
        <v>43.08</v>
      </c>
      <c r="BS13">
        <v>42.79</v>
      </c>
      <c r="BT13">
        <v>42.79</v>
      </c>
      <c r="BU13">
        <v>43.03</v>
      </c>
      <c r="BV13">
        <v>43.06</v>
      </c>
      <c r="BW13">
        <v>43.17</v>
      </c>
      <c r="BX13">
        <v>43.73</v>
      </c>
      <c r="BY13">
        <v>43.71</v>
      </c>
      <c r="BZ13">
        <v>42.57</v>
      </c>
      <c r="CA13">
        <v>42.24</v>
      </c>
      <c r="CB13">
        <v>41.66</v>
      </c>
      <c r="CC13">
        <v>41.86</v>
      </c>
      <c r="CD13">
        <v>42.28</v>
      </c>
      <c r="CE13">
        <v>41.91</v>
      </c>
      <c r="CF13">
        <v>42.12</v>
      </c>
      <c r="CG13">
        <v>42.2</v>
      </c>
      <c r="CH13">
        <v>41.72</v>
      </c>
      <c r="CI13">
        <v>42.38</v>
      </c>
      <c r="CJ13">
        <v>41.97</v>
      </c>
      <c r="CK13">
        <v>42.2</v>
      </c>
      <c r="CL13">
        <v>42.83</v>
      </c>
      <c r="CM13">
        <v>42.35</v>
      </c>
      <c r="CN13">
        <v>43.52</v>
      </c>
      <c r="CO13">
        <v>43.71</v>
      </c>
      <c r="CP13">
        <v>43.82</v>
      </c>
      <c r="CQ13">
        <v>44.15</v>
      </c>
      <c r="CR13">
        <v>44.79</v>
      </c>
      <c r="CS13">
        <v>45.02</v>
      </c>
      <c r="CT13">
        <v>45.15</v>
      </c>
      <c r="CU13">
        <v>44.95</v>
      </c>
      <c r="CV13">
        <v>44.9</v>
      </c>
      <c r="CW13">
        <v>45.36</v>
      </c>
      <c r="CX13">
        <v>45.55</v>
      </c>
      <c r="CY13">
        <v>45.54</v>
      </c>
      <c r="CZ13">
        <v>45.77</v>
      </c>
      <c r="DA13">
        <v>45.91</v>
      </c>
      <c r="DB13">
        <v>45.86</v>
      </c>
      <c r="DC13">
        <v>45.48</v>
      </c>
      <c r="DD13">
        <v>45.76</v>
      </c>
      <c r="DE13">
        <v>46.17</v>
      </c>
      <c r="DF13">
        <v>46.16</v>
      </c>
      <c r="DG13">
        <v>45.64</v>
      </c>
      <c r="DH13">
        <v>45.15</v>
      </c>
      <c r="DI13">
        <v>45.57</v>
      </c>
      <c r="DJ13">
        <v>45.3</v>
      </c>
      <c r="DK13">
        <v>45.34</v>
      </c>
      <c r="DL13">
        <v>45.21</v>
      </c>
      <c r="DM13">
        <v>45.6</v>
      </c>
      <c r="DN13">
        <v>45.64</v>
      </c>
      <c r="DO13">
        <v>45.41</v>
      </c>
      <c r="DP13">
        <v>45.2</v>
      </c>
      <c r="DQ13">
        <v>45.27</v>
      </c>
      <c r="DR13">
        <v>44.7</v>
      </c>
      <c r="DS13">
        <v>44.44</v>
      </c>
      <c r="DT13">
        <v>44.7</v>
      </c>
      <c r="DU13">
        <v>44</v>
      </c>
      <c r="DV13">
        <v>44.49</v>
      </c>
      <c r="DW13">
        <v>44.17</v>
      </c>
      <c r="DX13">
        <v>44.45</v>
      </c>
      <c r="DY13">
        <v>44.52</v>
      </c>
      <c r="DZ13">
        <v>45.17</v>
      </c>
      <c r="EA13">
        <v>45.06</v>
      </c>
      <c r="EB13">
        <v>44.24</v>
      </c>
      <c r="EC13">
        <v>44.47</v>
      </c>
      <c r="ED13">
        <v>44.03</v>
      </c>
      <c r="EE13">
        <v>43.6</v>
      </c>
      <c r="EF13">
        <v>43.35</v>
      </c>
      <c r="EG13">
        <v>43.86</v>
      </c>
      <c r="EH13">
        <v>42.55</v>
      </c>
      <c r="EI13">
        <v>43.21</v>
      </c>
      <c r="EJ13">
        <v>42.71</v>
      </c>
      <c r="EK13">
        <v>43.2</v>
      </c>
      <c r="EL13">
        <v>43.76</v>
      </c>
      <c r="EM13">
        <v>43.59</v>
      </c>
      <c r="EN13">
        <v>43.62</v>
      </c>
      <c r="EO13">
        <v>43.47</v>
      </c>
      <c r="EP13">
        <v>43.85</v>
      </c>
      <c r="EQ13">
        <v>43.91</v>
      </c>
      <c r="ER13">
        <v>44.41</v>
      </c>
      <c r="ES13">
        <v>44.96</v>
      </c>
      <c r="ET13">
        <v>45.17</v>
      </c>
      <c r="EU13">
        <v>45.54</v>
      </c>
      <c r="EV13">
        <v>45.53</v>
      </c>
      <c r="EW13">
        <v>45.18</v>
      </c>
      <c r="EX13">
        <v>45.33</v>
      </c>
      <c r="EY13">
        <v>45.37</v>
      </c>
      <c r="EZ13">
        <v>45.57</v>
      </c>
      <c r="FA13">
        <v>45.83</v>
      </c>
      <c r="FB13">
        <v>46.5</v>
      </c>
      <c r="FC13">
        <v>46.27</v>
      </c>
      <c r="FD13">
        <v>46.23</v>
      </c>
      <c r="FE13">
        <v>46.41</v>
      </c>
      <c r="FF13">
        <v>46.23</v>
      </c>
      <c r="FG13">
        <v>46.25</v>
      </c>
      <c r="FH13">
        <v>46.4</v>
      </c>
      <c r="FI13">
        <v>46.49</v>
      </c>
      <c r="FJ13">
        <v>45.76</v>
      </c>
      <c r="FK13">
        <v>45.77</v>
      </c>
      <c r="FL13">
        <v>46.35</v>
      </c>
      <c r="FM13">
        <v>46.36</v>
      </c>
      <c r="FN13">
        <v>46.32</v>
      </c>
      <c r="FO13">
        <v>45.83</v>
      </c>
      <c r="FP13">
        <v>45.92</v>
      </c>
      <c r="FQ13">
        <v>45.85</v>
      </c>
      <c r="FR13">
        <v>46.59</v>
      </c>
      <c r="FS13">
        <v>46.61</v>
      </c>
      <c r="FT13">
        <v>46.43</v>
      </c>
      <c r="FU13">
        <v>46.36</v>
      </c>
      <c r="FV13">
        <v>46.15</v>
      </c>
      <c r="FW13">
        <v>46.05</v>
      </c>
      <c r="FX13">
        <v>46.45</v>
      </c>
      <c r="FY13">
        <v>45.97</v>
      </c>
      <c r="FZ13">
        <v>46.21</v>
      </c>
      <c r="GA13">
        <v>46.12</v>
      </c>
      <c r="GB13">
        <v>46.4</v>
      </c>
      <c r="GC13">
        <v>46.44</v>
      </c>
      <c r="GD13">
        <v>45.79</v>
      </c>
      <c r="GE13">
        <v>45.14</v>
      </c>
      <c r="GF13">
        <v>45.04</v>
      </c>
      <c r="GG13">
        <v>45.46</v>
      </c>
      <c r="GH13">
        <v>45.07</v>
      </c>
      <c r="GI13">
        <v>44.63</v>
      </c>
      <c r="GJ13">
        <v>45.32</v>
      </c>
      <c r="GK13">
        <v>45.99</v>
      </c>
      <c r="GL13">
        <v>45.7</v>
      </c>
      <c r="GM13">
        <v>46.1</v>
      </c>
      <c r="GN13">
        <v>45.66</v>
      </c>
      <c r="GO13">
        <v>46.13</v>
      </c>
      <c r="GP13">
        <v>46.11</v>
      </c>
      <c r="GQ13">
        <v>46.32</v>
      </c>
      <c r="GR13">
        <v>46.77</v>
      </c>
      <c r="GS13">
        <v>46.89</v>
      </c>
      <c r="GT13">
        <v>47.33</v>
      </c>
      <c r="GU13">
        <v>47.19</v>
      </c>
      <c r="GV13">
        <v>46.13</v>
      </c>
      <c r="GW13">
        <v>46.2</v>
      </c>
      <c r="GX13">
        <v>45.92</v>
      </c>
      <c r="GY13">
        <v>45.18</v>
      </c>
      <c r="GZ13">
        <v>45.32</v>
      </c>
      <c r="HA13">
        <v>45.69</v>
      </c>
      <c r="HB13">
        <v>45.7</v>
      </c>
      <c r="HC13">
        <v>45.64</v>
      </c>
      <c r="HD13">
        <v>46.18</v>
      </c>
      <c r="HE13">
        <v>46.26</v>
      </c>
      <c r="HF13">
        <v>45.76</v>
      </c>
      <c r="HG13">
        <v>44.95</v>
      </c>
      <c r="HH13">
        <v>45.33</v>
      </c>
      <c r="HI13">
        <v>45.45</v>
      </c>
      <c r="HJ13">
        <v>45.89</v>
      </c>
      <c r="HK13">
        <v>46.77</v>
      </c>
      <c r="HL13">
        <v>47.49</v>
      </c>
      <c r="HM13">
        <v>47.2</v>
      </c>
      <c r="HN13">
        <v>47.18</v>
      </c>
      <c r="HO13">
        <v>47.52</v>
      </c>
      <c r="HP13">
        <v>47.51</v>
      </c>
      <c r="HQ13">
        <v>47.23</v>
      </c>
      <c r="HR13">
        <v>47.29</v>
      </c>
      <c r="HS13">
        <v>47.24</v>
      </c>
      <c r="HT13">
        <v>47.38</v>
      </c>
      <c r="HU13">
        <v>47.44</v>
      </c>
      <c r="HV13">
        <v>47.24</v>
      </c>
      <c r="HW13">
        <v>47.63</v>
      </c>
      <c r="HX13">
        <v>47.63</v>
      </c>
      <c r="HY13">
        <v>47.1</v>
      </c>
      <c r="HZ13">
        <v>46.19</v>
      </c>
      <c r="IA13">
        <v>46.05</v>
      </c>
      <c r="IB13">
        <v>46.18</v>
      </c>
      <c r="IC13">
        <v>46.55</v>
      </c>
      <c r="ID13">
        <v>46.2</v>
      </c>
      <c r="IE13">
        <v>46.24</v>
      </c>
      <c r="IF13">
        <v>46.38</v>
      </c>
      <c r="IG13">
        <v>46.12</v>
      </c>
      <c r="IH13">
        <v>45.93</v>
      </c>
      <c r="II13">
        <v>45.29</v>
      </c>
      <c r="IJ13">
        <v>44.93</v>
      </c>
      <c r="IK13">
        <v>44.63</v>
      </c>
      <c r="IL13">
        <v>44.63</v>
      </c>
      <c r="IM13">
        <v>44.77</v>
      </c>
      <c r="IN13">
        <v>44.67</v>
      </c>
      <c r="IO13">
        <v>45.15</v>
      </c>
      <c r="IP13">
        <v>44.58</v>
      </c>
      <c r="IQ13">
        <v>44.86</v>
      </c>
      <c r="IR13">
        <v>45.33</v>
      </c>
      <c r="IS13">
        <v>45.91</v>
      </c>
      <c r="IT13">
        <v>45.9</v>
      </c>
      <c r="IU13">
        <v>45.75</v>
      </c>
      <c r="IV13">
        <v>45.82</v>
      </c>
      <c r="IW13">
        <v>45.41</v>
      </c>
      <c r="IX13">
        <v>45.23</v>
      </c>
      <c r="IY13">
        <v>45.05</v>
      </c>
      <c r="IZ13">
        <v>44.99</v>
      </c>
      <c r="JA13">
        <v>45.5</v>
      </c>
      <c r="JB13">
        <v>45.3</v>
      </c>
      <c r="JC13">
        <v>45.21</v>
      </c>
      <c r="JD13">
        <v>45.82</v>
      </c>
      <c r="JE13">
        <v>45.72</v>
      </c>
      <c r="JF13">
        <v>45.24</v>
      </c>
      <c r="JG13">
        <v>45.25</v>
      </c>
      <c r="JH13">
        <v>45.1</v>
      </c>
      <c r="JI13">
        <v>44.35</v>
      </c>
      <c r="JJ13">
        <v>44.4</v>
      </c>
      <c r="JK13">
        <v>44.23</v>
      </c>
      <c r="JL13">
        <v>43.6</v>
      </c>
      <c r="JM13">
        <v>43.5</v>
      </c>
      <c r="JN13">
        <v>43.86</v>
      </c>
      <c r="JO13">
        <v>43.72</v>
      </c>
      <c r="JP13">
        <v>43.04</v>
      </c>
      <c r="JQ13">
        <v>42.5</v>
      </c>
      <c r="JR13">
        <v>42.52</v>
      </c>
      <c r="JS13">
        <v>42.91</v>
      </c>
      <c r="JT13">
        <v>43.36</v>
      </c>
      <c r="JU13">
        <v>43.33</v>
      </c>
      <c r="JV13">
        <v>43.88</v>
      </c>
      <c r="JW13">
        <v>44.07</v>
      </c>
      <c r="JX13">
        <v>43.69</v>
      </c>
      <c r="JY13">
        <v>43.3</v>
      </c>
      <c r="JZ13">
        <v>43.64</v>
      </c>
      <c r="KA13">
        <v>43.65</v>
      </c>
      <c r="KB13">
        <v>42.91</v>
      </c>
      <c r="KC13">
        <v>42.56</v>
      </c>
      <c r="KD13">
        <v>42.16</v>
      </c>
      <c r="KE13">
        <v>42.18</v>
      </c>
      <c r="KF13">
        <v>42.39</v>
      </c>
      <c r="KG13">
        <v>42.02</v>
      </c>
      <c r="KH13">
        <v>41.71</v>
      </c>
      <c r="KI13">
        <v>41.58</v>
      </c>
      <c r="KJ13">
        <v>42.15</v>
      </c>
      <c r="KK13">
        <v>42.24</v>
      </c>
      <c r="KL13">
        <v>42.67</v>
      </c>
      <c r="KM13">
        <v>43.63</v>
      </c>
      <c r="KN13">
        <v>44.19</v>
      </c>
      <c r="KO13">
        <v>44.05</v>
      </c>
      <c r="KP13">
        <v>43.72</v>
      </c>
      <c r="KQ13">
        <v>43.62</v>
      </c>
      <c r="KR13">
        <v>43.6</v>
      </c>
      <c r="KS13">
        <v>43.83</v>
      </c>
      <c r="KT13">
        <v>43.89</v>
      </c>
      <c r="KU13">
        <v>45.08</v>
      </c>
      <c r="KV13">
        <v>45.04</v>
      </c>
      <c r="KW13">
        <v>44.94</v>
      </c>
      <c r="KX13">
        <v>45.5</v>
      </c>
      <c r="KY13">
        <v>45.7</v>
      </c>
      <c r="KZ13">
        <v>45.52</v>
      </c>
      <c r="LA13">
        <v>45.61</v>
      </c>
      <c r="LB13">
        <v>45.91</v>
      </c>
      <c r="LC13">
        <v>45.79</v>
      </c>
      <c r="LD13">
        <v>45.87</v>
      </c>
      <c r="LE13">
        <v>45.98</v>
      </c>
      <c r="LF13">
        <v>45.96</v>
      </c>
      <c r="LG13">
        <v>46.43</v>
      </c>
      <c r="LH13">
        <v>46.02</v>
      </c>
      <c r="LI13">
        <v>45.87</v>
      </c>
      <c r="LJ13">
        <v>45.96</v>
      </c>
      <c r="LK13">
        <v>46.18</v>
      </c>
      <c r="LL13">
        <v>46.29</v>
      </c>
      <c r="LM13">
        <v>46.42</v>
      </c>
      <c r="LN13">
        <v>46.43</v>
      </c>
      <c r="LO13">
        <v>47.18</v>
      </c>
      <c r="LP13">
        <v>47.59</v>
      </c>
      <c r="LQ13">
        <v>47.1</v>
      </c>
      <c r="LR13">
        <v>46.65</v>
      </c>
      <c r="LS13">
        <v>47.1</v>
      </c>
      <c r="LT13">
        <v>46.61</v>
      </c>
      <c r="LU13">
        <v>47.4</v>
      </c>
      <c r="LV13">
        <v>47.51</v>
      </c>
      <c r="LW13">
        <v>47.72</v>
      </c>
      <c r="LX13">
        <v>47.99</v>
      </c>
      <c r="LY13">
        <v>47.91</v>
      </c>
      <c r="LZ13">
        <v>47.9</v>
      </c>
      <c r="MA13">
        <v>47.37</v>
      </c>
      <c r="MB13">
        <v>46.99</v>
      </c>
      <c r="MC13">
        <v>47.1</v>
      </c>
      <c r="MD13">
        <v>47.13</v>
      </c>
      <c r="ME13">
        <v>47.62</v>
      </c>
      <c r="MF13">
        <v>47.19</v>
      </c>
      <c r="MG13">
        <v>47.45</v>
      </c>
      <c r="MH13">
        <v>47.4</v>
      </c>
      <c r="MI13">
        <v>47.57</v>
      </c>
      <c r="MJ13">
        <v>46.72</v>
      </c>
      <c r="MK13">
        <v>46.21</v>
      </c>
      <c r="ML13">
        <v>46.63</v>
      </c>
      <c r="MM13">
        <v>46.78</v>
      </c>
      <c r="MN13">
        <v>46.9</v>
      </c>
      <c r="MO13">
        <v>46.82</v>
      </c>
      <c r="MP13">
        <v>47.11</v>
      </c>
      <c r="MQ13">
        <v>47.23</v>
      </c>
      <c r="MR13">
        <v>47.43</v>
      </c>
      <c r="MS13">
        <v>47.71</v>
      </c>
      <c r="MT13">
        <v>47.65</v>
      </c>
      <c r="MU13">
        <v>47.38</v>
      </c>
      <c r="MV13">
        <v>47.88</v>
      </c>
      <c r="MW13">
        <v>47.54</v>
      </c>
      <c r="MX13">
        <v>47.23</v>
      </c>
      <c r="MY13">
        <v>47.52</v>
      </c>
      <c r="MZ13">
        <v>47.55</v>
      </c>
      <c r="NA13">
        <v>47.47</v>
      </c>
      <c r="NB13">
        <v>47.64</v>
      </c>
      <c r="NC13">
        <v>47.76</v>
      </c>
      <c r="ND13">
        <v>46.91</v>
      </c>
      <c r="NE13">
        <v>47.49</v>
      </c>
      <c r="NF13">
        <v>48.02</v>
      </c>
      <c r="NG13">
        <v>48.06</v>
      </c>
      <c r="NH13">
        <v>48.23</v>
      </c>
      <c r="NI13">
        <v>48.26</v>
      </c>
      <c r="NJ13">
        <v>48.77</v>
      </c>
      <c r="NK13">
        <v>48.85</v>
      </c>
      <c r="NL13">
        <v>48.74</v>
      </c>
      <c r="NM13">
        <v>48.83</v>
      </c>
      <c r="NN13">
        <v>48.57</v>
      </c>
      <c r="NO13">
        <v>48.68</v>
      </c>
      <c r="NP13">
        <v>49.2</v>
      </c>
      <c r="NQ13">
        <v>49.07</v>
      </c>
      <c r="NR13">
        <v>48.95</v>
      </c>
      <c r="NS13">
        <v>49.54</v>
      </c>
      <c r="NT13">
        <v>50.11</v>
      </c>
      <c r="NU13">
        <v>49.97</v>
      </c>
      <c r="NV13">
        <v>49.72</v>
      </c>
      <c r="NW13">
        <v>50.1</v>
      </c>
      <c r="NX13">
        <v>50.11</v>
      </c>
      <c r="NY13">
        <v>49.78</v>
      </c>
      <c r="NZ13">
        <v>49.45</v>
      </c>
      <c r="OA13">
        <v>49.46</v>
      </c>
      <c r="OB13">
        <v>49.54</v>
      </c>
      <c r="OC13">
        <v>50.08</v>
      </c>
      <c r="OD13">
        <v>50.11</v>
      </c>
      <c r="OE13">
        <v>49.94</v>
      </c>
      <c r="OF13">
        <v>49.87</v>
      </c>
      <c r="OG13">
        <v>49.94</v>
      </c>
      <c r="OH13">
        <v>50.27</v>
      </c>
      <c r="OI13">
        <v>50.17</v>
      </c>
      <c r="OJ13">
        <v>49.97</v>
      </c>
      <c r="OK13">
        <v>49.66</v>
      </c>
      <c r="OL13">
        <v>49.93</v>
      </c>
      <c r="OM13">
        <v>49.53</v>
      </c>
      <c r="ON13">
        <v>49.71</v>
      </c>
      <c r="OO13">
        <v>49.995899999999999</v>
      </c>
      <c r="OP13" t="str">
        <v>Close</v>
      </c>
    </row>
    <row r="14" spans="1:406" x14ac:dyDescent="0.2">
      <c r="A14" t="s">
        <v>42</v>
      </c>
      <c r="B14" t="str">
        <v>Vanguard Growth Index Fund</v>
      </c>
      <c r="D14" s="5">
        <v>343.88200000000001</v>
      </c>
      <c r="E14" s="6">
        <v>0.32150000000000001</v>
      </c>
      <c r="F14">
        <v>348.88</v>
      </c>
      <c r="G14">
        <v>242.98</v>
      </c>
      <c r="H14" s="7">
        <v>983945</v>
      </c>
      <c r="I14" s="2">
        <f t="shared" si="12"/>
        <v>0.12534197264218869</v>
      </c>
      <c r="J14" s="2">
        <f t="shared" si="13"/>
        <v>0.52451598676957012</v>
      </c>
      <c r="K14" s="2">
        <f t="shared" si="14"/>
        <v>0.11573935865343432</v>
      </c>
      <c r="L14" s="2">
        <f t="shared" si="15"/>
        <v>0.18207566424552657</v>
      </c>
      <c r="M14" s="4">
        <f t="shared" si="1"/>
        <v>2.4468720873796188E-2</v>
      </c>
      <c r="N14" s="4">
        <f t="shared" si="2"/>
        <v>0.15949061178366741</v>
      </c>
      <c r="O14" s="4">
        <f t="shared" si="3"/>
        <v>1.3566725712281791E-3</v>
      </c>
      <c r="P14" s="4">
        <f t="shared" si="4"/>
        <v>3.5916707274312509E-2</v>
      </c>
      <c r="Q14" t="str">
        <v>Domestic Stock - General</v>
      </c>
      <c r="R14" s="7">
        <v>116573396787.782</v>
      </c>
      <c r="S14" t="str">
        <v>922908736</v>
      </c>
      <c r="T14" t="str">
        <v>The fund employs an indexing investment approach designed to track the performance of the index, a broadly diversified index predominantly made up of growth stocks of large U.S. companies. The advisor attempts to replicate the target index by investing all, or substantially all, of its assets in the stocks that make up the index, holding each stock in approximately the same proportion as its weighting in the index.</v>
      </c>
      <c r="U14" t="str">
        <v>US</v>
      </c>
      <c r="V14" s="2">
        <v>4.0000000000000002E-4</v>
      </c>
      <c r="W14" t="str">
        <v>2004-01-26</v>
      </c>
      <c r="X14" t="str">
        <v>US9229087369</v>
      </c>
      <c r="Y14" s="7">
        <v>342.78</v>
      </c>
      <c r="Z14" t="str">
        <v>USD</v>
      </c>
      <c r="AA14" s="2"/>
      <c r="AB14" s="2"/>
      <c r="AD14" s="7">
        <f t="shared" si="5"/>
        <v>0</v>
      </c>
      <c r="AE14" s="7">
        <f t="shared" si="6"/>
        <v>1.802</v>
      </c>
      <c r="AF14" s="7">
        <f t="shared" si="7"/>
        <v>4.843</v>
      </c>
      <c r="AG14" s="7">
        <f t="shared" si="8"/>
        <v>8.2649999999999988</v>
      </c>
      <c r="AH14" s="7">
        <f>SUM([1]!_xldudf_WISEPRICE($A14,"close",,DATE(YEAR($B$1),1,2)))</f>
        <v>305.58</v>
      </c>
      <c r="AI14" s="7">
        <f t="shared" si="9"/>
        <v>226.75</v>
      </c>
      <c r="AJ14" s="7">
        <f t="shared" si="10"/>
        <v>251.07</v>
      </c>
      <c r="AK14" s="7">
        <f t="shared" si="11"/>
        <v>152.58000000000001</v>
      </c>
      <c r="AO14" cm="1">
        <f t="array" ref="AO14:OP14">TRANSPOSE(INDEX(_xlfn._xlws.SORT(_xldudf_WISEPRICE(A14,"close",365)),,2))</f>
        <v>222.07</v>
      </c>
      <c r="AP14">
        <v>227.28</v>
      </c>
      <c r="AQ14">
        <v>222.43</v>
      </c>
      <c r="AR14">
        <v>219.41</v>
      </c>
      <c r="AS14">
        <v>225.14</v>
      </c>
      <c r="AT14">
        <v>222.74</v>
      </c>
      <c r="AU14">
        <v>220.54</v>
      </c>
      <c r="AV14">
        <v>212.55</v>
      </c>
      <c r="AW14">
        <v>208.46</v>
      </c>
      <c r="AX14">
        <v>211.19</v>
      </c>
      <c r="AY14">
        <v>213.29</v>
      </c>
      <c r="AZ14">
        <v>214.11</v>
      </c>
      <c r="BA14">
        <v>208.96</v>
      </c>
      <c r="BB14">
        <v>225.45</v>
      </c>
      <c r="BC14">
        <v>230.07</v>
      </c>
      <c r="BD14">
        <v>227.28</v>
      </c>
      <c r="BE14">
        <v>230.49</v>
      </c>
      <c r="BF14">
        <v>227.95</v>
      </c>
      <c r="BG14">
        <v>226.25</v>
      </c>
      <c r="BH14">
        <v>226.4</v>
      </c>
      <c r="BI14">
        <v>224.08</v>
      </c>
      <c r="BJ14">
        <v>227.32</v>
      </c>
      <c r="BK14">
        <v>229.76</v>
      </c>
      <c r="BL14">
        <v>228.93</v>
      </c>
      <c r="BM14">
        <v>224.93</v>
      </c>
      <c r="BN14">
        <v>223.17</v>
      </c>
      <c r="BO14">
        <v>233.04</v>
      </c>
      <c r="BP14">
        <v>233.81</v>
      </c>
      <c r="BQ14">
        <v>233.17</v>
      </c>
      <c r="BR14">
        <v>228.45</v>
      </c>
      <c r="BS14">
        <v>223.66</v>
      </c>
      <c r="BT14">
        <v>222.75</v>
      </c>
      <c r="BU14">
        <v>225.33</v>
      </c>
      <c r="BV14">
        <v>223.79</v>
      </c>
      <c r="BW14">
        <v>227.1</v>
      </c>
      <c r="BX14">
        <v>229.94</v>
      </c>
      <c r="BY14">
        <v>228.25</v>
      </c>
      <c r="BZ14">
        <v>220.85</v>
      </c>
      <c r="CA14">
        <v>217.85</v>
      </c>
      <c r="CB14">
        <v>214.48</v>
      </c>
      <c r="CC14">
        <v>214.61</v>
      </c>
      <c r="CD14">
        <v>218.03</v>
      </c>
      <c r="CE14">
        <v>212.92</v>
      </c>
      <c r="CF14">
        <v>213.63</v>
      </c>
      <c r="CG14">
        <v>211.21</v>
      </c>
      <c r="CH14">
        <v>208.44</v>
      </c>
      <c r="CI14">
        <v>213.7</v>
      </c>
      <c r="CJ14">
        <v>213.11</v>
      </c>
      <c r="CK14">
        <v>211.61</v>
      </c>
      <c r="CL14">
        <v>213.07</v>
      </c>
      <c r="CM14">
        <v>209.25</v>
      </c>
      <c r="CN14">
        <v>214.15</v>
      </c>
      <c r="CO14">
        <v>216.02</v>
      </c>
      <c r="CP14">
        <v>217.94</v>
      </c>
      <c r="CQ14">
        <v>222.37</v>
      </c>
      <c r="CR14">
        <v>223.64</v>
      </c>
      <c r="CS14">
        <v>225.01</v>
      </c>
      <c r="CT14">
        <v>225.66</v>
      </c>
      <c r="CU14">
        <v>222.98</v>
      </c>
      <c r="CV14">
        <v>221.05</v>
      </c>
      <c r="CW14">
        <v>227.02</v>
      </c>
      <c r="CX14">
        <v>231.11</v>
      </c>
      <c r="CY14">
        <v>230.39</v>
      </c>
      <c r="CZ14">
        <v>229.85</v>
      </c>
      <c r="DA14">
        <v>233.43</v>
      </c>
      <c r="DB14">
        <v>235.75</v>
      </c>
      <c r="DC14">
        <v>231.37</v>
      </c>
      <c r="DD14">
        <v>235.24</v>
      </c>
      <c r="DE14">
        <v>239.78</v>
      </c>
      <c r="DF14">
        <v>247.24</v>
      </c>
      <c r="DG14">
        <v>243.23</v>
      </c>
      <c r="DH14">
        <v>241.01</v>
      </c>
      <c r="DI14">
        <v>245.58</v>
      </c>
      <c r="DJ14">
        <v>241.98</v>
      </c>
      <c r="DK14">
        <v>239.68</v>
      </c>
      <c r="DL14">
        <v>238.13</v>
      </c>
      <c r="DM14">
        <v>241.68</v>
      </c>
      <c r="DN14">
        <v>243.02</v>
      </c>
      <c r="DO14">
        <v>244.98</v>
      </c>
      <c r="DP14">
        <v>240.34</v>
      </c>
      <c r="DQ14">
        <v>238.31</v>
      </c>
      <c r="DR14">
        <v>232.43</v>
      </c>
      <c r="DS14">
        <v>232.6</v>
      </c>
      <c r="DT14">
        <v>234.54</v>
      </c>
      <c r="DU14">
        <v>230.53</v>
      </c>
      <c r="DV14">
        <v>232.15</v>
      </c>
      <c r="DW14">
        <v>231.89</v>
      </c>
      <c r="DX14">
        <v>230.08</v>
      </c>
      <c r="DY14">
        <v>232.31</v>
      </c>
      <c r="DZ14">
        <v>237.19</v>
      </c>
      <c r="EA14">
        <v>237.45</v>
      </c>
      <c r="EB14">
        <v>234.26</v>
      </c>
      <c r="EC14">
        <v>235.09</v>
      </c>
      <c r="ED14">
        <v>230.86</v>
      </c>
      <c r="EE14">
        <v>226.75</v>
      </c>
      <c r="EF14">
        <v>228.18</v>
      </c>
      <c r="EG14">
        <v>233.16</v>
      </c>
      <c r="EH14">
        <v>233.24</v>
      </c>
      <c r="EI14">
        <v>238.98</v>
      </c>
      <c r="EJ14">
        <v>237.56</v>
      </c>
      <c r="EK14">
        <v>238.28</v>
      </c>
      <c r="EL14">
        <v>242.12</v>
      </c>
      <c r="EM14">
        <v>238.45</v>
      </c>
      <c r="EN14">
        <v>240.4</v>
      </c>
      <c r="EO14">
        <v>241.05</v>
      </c>
      <c r="EP14">
        <v>239.94</v>
      </c>
      <c r="EQ14">
        <v>238.94</v>
      </c>
      <c r="ER14">
        <v>243.07</v>
      </c>
      <c r="ES14">
        <v>245.02</v>
      </c>
      <c r="ET14">
        <v>249.44</v>
      </c>
      <c r="EU14">
        <v>249.21</v>
      </c>
      <c r="EV14">
        <v>248.47</v>
      </c>
      <c r="EW14">
        <v>245.81</v>
      </c>
      <c r="EX14">
        <v>247.35</v>
      </c>
      <c r="EY14">
        <v>247.1</v>
      </c>
      <c r="EZ14">
        <v>246.1</v>
      </c>
      <c r="FA14">
        <v>244.59</v>
      </c>
      <c r="FB14">
        <v>249.53</v>
      </c>
      <c r="FC14">
        <v>248.88</v>
      </c>
      <c r="FD14">
        <v>249.33</v>
      </c>
      <c r="FE14">
        <v>249.58</v>
      </c>
      <c r="FF14">
        <v>249.78</v>
      </c>
      <c r="FG14">
        <v>248.2</v>
      </c>
      <c r="FH14">
        <v>248.53</v>
      </c>
      <c r="FI14">
        <v>248.21</v>
      </c>
      <c r="FJ14">
        <v>243.06</v>
      </c>
      <c r="FK14">
        <v>244.25</v>
      </c>
      <c r="FL14">
        <v>250.1</v>
      </c>
      <c r="FM14">
        <v>252.03</v>
      </c>
      <c r="FN14">
        <v>251.67</v>
      </c>
      <c r="FO14">
        <v>249.5</v>
      </c>
      <c r="FP14">
        <v>248.18</v>
      </c>
      <c r="FQ14">
        <v>246.95</v>
      </c>
      <c r="FR14">
        <v>252.09</v>
      </c>
      <c r="FS14">
        <v>252.81</v>
      </c>
      <c r="FT14">
        <v>251.67</v>
      </c>
      <c r="FU14">
        <v>254.3</v>
      </c>
      <c r="FV14">
        <v>254.49</v>
      </c>
      <c r="FW14">
        <v>253.66</v>
      </c>
      <c r="FX14">
        <v>254.64</v>
      </c>
      <c r="FY14">
        <v>254.26</v>
      </c>
      <c r="FZ14">
        <v>257.43</v>
      </c>
      <c r="GA14">
        <v>261.52</v>
      </c>
      <c r="GB14">
        <v>260.74</v>
      </c>
      <c r="GC14">
        <v>261.44</v>
      </c>
      <c r="GD14">
        <v>257.39999999999998</v>
      </c>
      <c r="GE14">
        <v>255.99</v>
      </c>
      <c r="GF14">
        <v>260.77</v>
      </c>
      <c r="GG14">
        <v>265.68</v>
      </c>
      <c r="GH14">
        <v>266.63</v>
      </c>
      <c r="GI14">
        <v>265.06</v>
      </c>
      <c r="GJ14">
        <v>268.3</v>
      </c>
      <c r="GK14">
        <v>271.31</v>
      </c>
      <c r="GL14">
        <v>270.91000000000003</v>
      </c>
      <c r="GM14">
        <v>271.41000000000003</v>
      </c>
      <c r="GN14">
        <v>267.33</v>
      </c>
      <c r="GO14">
        <v>269.98</v>
      </c>
      <c r="GP14">
        <v>270.81</v>
      </c>
      <c r="GQ14">
        <v>274.7</v>
      </c>
      <c r="GR14">
        <v>276.64</v>
      </c>
      <c r="GS14">
        <v>277.97000000000003</v>
      </c>
      <c r="GT14">
        <v>281.67</v>
      </c>
      <c r="GU14">
        <v>279.89999999999998</v>
      </c>
      <c r="GV14">
        <v>279.39</v>
      </c>
      <c r="GW14">
        <v>276.43</v>
      </c>
      <c r="GX14">
        <v>279.22000000000003</v>
      </c>
      <c r="GY14">
        <v>276.67</v>
      </c>
      <c r="GZ14">
        <v>273.55</v>
      </c>
      <c r="HA14">
        <v>277.82</v>
      </c>
      <c r="HB14">
        <v>278.77999999999997</v>
      </c>
      <c r="HC14">
        <v>278.89</v>
      </c>
      <c r="HD14">
        <v>282.95999999999998</v>
      </c>
      <c r="HE14">
        <v>282.98</v>
      </c>
      <c r="HF14">
        <v>283.12</v>
      </c>
      <c r="HG14">
        <v>281.06</v>
      </c>
      <c r="HH14">
        <v>280.14</v>
      </c>
      <c r="HI14">
        <v>280.13</v>
      </c>
      <c r="HJ14">
        <v>281.61</v>
      </c>
      <c r="HK14">
        <v>284.97000000000003</v>
      </c>
      <c r="HL14">
        <v>288.95999999999998</v>
      </c>
      <c r="HM14">
        <v>289.20999999999998</v>
      </c>
      <c r="HN14">
        <v>291.16000000000003</v>
      </c>
      <c r="HO14">
        <v>293.5</v>
      </c>
      <c r="HP14">
        <v>293.27999999999997</v>
      </c>
      <c r="HQ14">
        <v>287.57</v>
      </c>
      <c r="HR14">
        <v>286.97000000000003</v>
      </c>
      <c r="HS14">
        <v>287.88</v>
      </c>
      <c r="HT14">
        <v>289.63</v>
      </c>
      <c r="HU14">
        <v>289.29000000000002</v>
      </c>
      <c r="HV14">
        <v>287.37</v>
      </c>
      <c r="HW14">
        <v>291.86</v>
      </c>
      <c r="HX14">
        <v>292.45999999999998</v>
      </c>
      <c r="HY14">
        <v>291.54000000000002</v>
      </c>
      <c r="HZ14">
        <v>285.35000000000002</v>
      </c>
      <c r="IA14">
        <v>284.7</v>
      </c>
      <c r="IB14">
        <v>283.08999999999997</v>
      </c>
      <c r="IC14">
        <v>285.14999999999998</v>
      </c>
      <c r="ID14">
        <v>283.95999999999998</v>
      </c>
      <c r="IE14">
        <v>281.01</v>
      </c>
      <c r="IF14">
        <v>281.52999999999997</v>
      </c>
      <c r="IG14">
        <v>280.01</v>
      </c>
      <c r="IH14">
        <v>283.13</v>
      </c>
      <c r="II14">
        <v>280.3</v>
      </c>
      <c r="IJ14">
        <v>277.95999999999998</v>
      </c>
      <c r="IK14">
        <v>275.02</v>
      </c>
      <c r="IL14">
        <v>274.64999999999998</v>
      </c>
      <c r="IM14">
        <v>278.37</v>
      </c>
      <c r="IN14">
        <v>278.45</v>
      </c>
      <c r="IO14">
        <v>282.57</v>
      </c>
      <c r="IP14">
        <v>277.39</v>
      </c>
      <c r="IQ14">
        <v>279.55</v>
      </c>
      <c r="IR14">
        <v>281.58</v>
      </c>
      <c r="IS14">
        <v>287.01</v>
      </c>
      <c r="IT14">
        <v>288.88</v>
      </c>
      <c r="IU14">
        <v>289.27999999999997</v>
      </c>
      <c r="IV14">
        <v>289.58</v>
      </c>
      <c r="IW14">
        <v>289.63</v>
      </c>
      <c r="IX14">
        <v>286.95999999999998</v>
      </c>
      <c r="IY14">
        <v>285.45</v>
      </c>
      <c r="IZ14">
        <v>285.64999999999998</v>
      </c>
      <c r="JA14">
        <v>288.8</v>
      </c>
      <c r="JB14">
        <v>285.64999999999998</v>
      </c>
      <c r="JC14">
        <v>286.41000000000003</v>
      </c>
      <c r="JD14">
        <v>288.14</v>
      </c>
      <c r="JE14">
        <v>283.45999999999998</v>
      </c>
      <c r="JF14">
        <v>283.58999999999997</v>
      </c>
      <c r="JG14">
        <v>283.12</v>
      </c>
      <c r="JH14">
        <v>278.83</v>
      </c>
      <c r="JI14">
        <v>272.99</v>
      </c>
      <c r="JJ14">
        <v>272.62</v>
      </c>
      <c r="JK14">
        <v>274.12</v>
      </c>
      <c r="JL14">
        <v>269.56</v>
      </c>
      <c r="JM14">
        <v>269.95</v>
      </c>
      <c r="JN14">
        <v>272.04000000000002</v>
      </c>
      <c r="JO14">
        <v>272.31</v>
      </c>
      <c r="JP14">
        <v>274.45</v>
      </c>
      <c r="JQ14">
        <v>269.37</v>
      </c>
      <c r="JR14">
        <v>273.12</v>
      </c>
      <c r="JS14">
        <v>273.3</v>
      </c>
      <c r="JT14">
        <v>277.93</v>
      </c>
      <c r="JU14">
        <v>279.18</v>
      </c>
      <c r="JV14">
        <v>280.5</v>
      </c>
      <c r="JW14">
        <v>282.70999999999998</v>
      </c>
      <c r="JX14">
        <v>281.33</v>
      </c>
      <c r="JY14">
        <v>278.19</v>
      </c>
      <c r="JZ14">
        <v>281.38</v>
      </c>
      <c r="KA14">
        <v>280.64</v>
      </c>
      <c r="KB14">
        <v>276.18</v>
      </c>
      <c r="KC14">
        <v>273.92</v>
      </c>
      <c r="KD14">
        <v>269.77999999999997</v>
      </c>
      <c r="KE14">
        <v>270.63</v>
      </c>
      <c r="KF14">
        <v>272.95</v>
      </c>
      <c r="KG14">
        <v>266.77999999999997</v>
      </c>
      <c r="KH14">
        <v>261.54000000000002</v>
      </c>
      <c r="KI14">
        <v>262.47000000000003</v>
      </c>
      <c r="KJ14">
        <v>266.05</v>
      </c>
      <c r="KK14">
        <v>267.51</v>
      </c>
      <c r="KL14">
        <v>271.64</v>
      </c>
      <c r="KM14">
        <v>276.89</v>
      </c>
      <c r="KN14">
        <v>279.89</v>
      </c>
      <c r="KO14">
        <v>281.49</v>
      </c>
      <c r="KP14">
        <v>284.11</v>
      </c>
      <c r="KQ14">
        <v>285.20999999999998</v>
      </c>
      <c r="KR14">
        <v>282.94</v>
      </c>
      <c r="KS14">
        <v>288.48</v>
      </c>
      <c r="KT14">
        <v>288.33999999999997</v>
      </c>
      <c r="KU14">
        <v>294.10000000000002</v>
      </c>
      <c r="KV14">
        <v>294.10000000000002</v>
      </c>
      <c r="KW14">
        <v>295.37</v>
      </c>
      <c r="KX14">
        <v>295.12</v>
      </c>
      <c r="KY14">
        <v>298.44</v>
      </c>
      <c r="KZ14">
        <v>297.54000000000002</v>
      </c>
      <c r="LA14">
        <v>298.94</v>
      </c>
      <c r="LB14">
        <v>298.68</v>
      </c>
      <c r="LC14">
        <v>298.45999999999998</v>
      </c>
      <c r="LD14">
        <v>299.19</v>
      </c>
      <c r="LE14">
        <v>298.75</v>
      </c>
      <c r="LF14">
        <v>298.57</v>
      </c>
      <c r="LG14">
        <v>299.62</v>
      </c>
      <c r="LH14">
        <v>296.83999999999997</v>
      </c>
      <c r="LI14">
        <v>298.24</v>
      </c>
      <c r="LJ14">
        <v>296.63</v>
      </c>
      <c r="LK14">
        <v>300.19</v>
      </c>
      <c r="LL14">
        <v>301.64</v>
      </c>
      <c r="LM14">
        <v>301.83999999999997</v>
      </c>
      <c r="LN14">
        <v>304.01</v>
      </c>
      <c r="LO14">
        <v>307.52</v>
      </c>
      <c r="LP14">
        <v>307.07</v>
      </c>
      <c r="LQ14">
        <v>307.91000000000003</v>
      </c>
      <c r="LR14">
        <v>310.27</v>
      </c>
      <c r="LS14">
        <v>311.98</v>
      </c>
      <c r="LT14">
        <v>307.89</v>
      </c>
      <c r="LU14">
        <v>310.61</v>
      </c>
      <c r="LV14">
        <v>310.58</v>
      </c>
      <c r="LW14">
        <v>311.69</v>
      </c>
      <c r="LX14">
        <v>312.04000000000002</v>
      </c>
      <c r="LY14">
        <v>312.16000000000003</v>
      </c>
      <c r="LZ14">
        <v>310.88</v>
      </c>
      <c r="MA14">
        <v>305.58</v>
      </c>
      <c r="MB14">
        <v>302.49</v>
      </c>
      <c r="MC14">
        <v>301.05</v>
      </c>
      <c r="MD14">
        <v>301.39</v>
      </c>
      <c r="ME14">
        <v>307.75</v>
      </c>
      <c r="MF14">
        <v>308.42</v>
      </c>
      <c r="MG14">
        <v>311.74</v>
      </c>
      <c r="MH14">
        <v>312.52</v>
      </c>
      <c r="MI14">
        <v>312.77</v>
      </c>
      <c r="MJ14">
        <v>312.36</v>
      </c>
      <c r="MK14">
        <v>310.98</v>
      </c>
      <c r="ML14">
        <v>315.12</v>
      </c>
      <c r="MM14">
        <v>319.98</v>
      </c>
      <c r="MN14">
        <v>320.49</v>
      </c>
      <c r="MO14">
        <v>321.49</v>
      </c>
      <c r="MP14">
        <v>322.66000000000003</v>
      </c>
      <c r="MQ14">
        <v>323.42</v>
      </c>
      <c r="MR14">
        <v>322.82</v>
      </c>
      <c r="MS14">
        <v>326.66000000000003</v>
      </c>
      <c r="MT14">
        <v>324.60000000000002</v>
      </c>
      <c r="MU14">
        <v>317.58999999999997</v>
      </c>
      <c r="MV14">
        <v>322.76</v>
      </c>
      <c r="MW14">
        <v>329.25</v>
      </c>
      <c r="MX14">
        <v>329.04</v>
      </c>
      <c r="MY14">
        <v>329.14</v>
      </c>
      <c r="MZ14">
        <v>333.41</v>
      </c>
      <c r="NA14">
        <v>333.97</v>
      </c>
      <c r="NB14">
        <v>337.68</v>
      </c>
      <c r="NC14">
        <v>335.74</v>
      </c>
      <c r="ND14">
        <v>330.79</v>
      </c>
      <c r="NE14">
        <v>335.14</v>
      </c>
      <c r="NF14">
        <v>335.64</v>
      </c>
      <c r="NG14">
        <v>333.24</v>
      </c>
      <c r="NH14">
        <v>329.79</v>
      </c>
      <c r="NI14">
        <v>328.93</v>
      </c>
      <c r="NJ14">
        <v>339.44</v>
      </c>
      <c r="NK14">
        <v>338.84</v>
      </c>
      <c r="NL14">
        <v>337.92</v>
      </c>
      <c r="NM14">
        <v>338.5</v>
      </c>
      <c r="NN14">
        <v>337.53</v>
      </c>
      <c r="NO14">
        <v>340.03</v>
      </c>
      <c r="NP14">
        <v>343.57</v>
      </c>
      <c r="NQ14">
        <v>342.04</v>
      </c>
      <c r="NR14">
        <v>336.56</v>
      </c>
      <c r="NS14">
        <v>338.11</v>
      </c>
      <c r="NT14">
        <v>342.72</v>
      </c>
      <c r="NU14">
        <v>339.43</v>
      </c>
      <c r="NV14">
        <v>337.57</v>
      </c>
      <c r="NW14">
        <v>343.59</v>
      </c>
      <c r="NX14">
        <v>341.97</v>
      </c>
      <c r="NY14">
        <v>342.09</v>
      </c>
      <c r="NZ14">
        <v>338.08</v>
      </c>
      <c r="OA14">
        <v>341.17</v>
      </c>
      <c r="OB14">
        <v>343.12</v>
      </c>
      <c r="OC14">
        <v>346.61</v>
      </c>
      <c r="OD14">
        <v>345.96</v>
      </c>
      <c r="OE14">
        <v>346.27</v>
      </c>
      <c r="OF14">
        <v>345.15</v>
      </c>
      <c r="OG14">
        <v>344.29</v>
      </c>
      <c r="OH14">
        <v>345.04</v>
      </c>
      <c r="OI14">
        <v>344.2</v>
      </c>
      <c r="OJ14">
        <v>344.27</v>
      </c>
      <c r="OK14">
        <v>341.86</v>
      </c>
      <c r="OL14">
        <v>342.57</v>
      </c>
      <c r="OM14">
        <v>337.78</v>
      </c>
      <c r="ON14">
        <v>342.78</v>
      </c>
      <c r="OO14">
        <v>343.97</v>
      </c>
      <c r="OP14" t="str">
        <v>Close</v>
      </c>
    </row>
    <row r="15" spans="1:406" x14ac:dyDescent="0.2">
      <c r="A15" t="s">
        <v>43</v>
      </c>
      <c r="B15" t="str">
        <v>Vanguard Value Index Fund</v>
      </c>
      <c r="D15" s="5">
        <v>160.93379999999999</v>
      </c>
      <c r="E15" s="6">
        <v>0.2016</v>
      </c>
      <c r="F15">
        <v>163.30000000000001</v>
      </c>
      <c r="G15">
        <v>131.41999999999999</v>
      </c>
      <c r="H15" s="7">
        <v>2408659</v>
      </c>
      <c r="I15" s="2">
        <f t="shared" si="12"/>
        <v>6.9896290386916665E-2</v>
      </c>
      <c r="J15" s="2">
        <f t="shared" si="13"/>
        <v>0.22028541774779464</v>
      </c>
      <c r="K15" s="2">
        <f t="shared" si="14"/>
        <v>9.4430434679534159E-2</v>
      </c>
      <c r="L15" s="2">
        <f t="shared" si="15"/>
        <v>0.10557968111762195</v>
      </c>
      <c r="M15" s="4">
        <f t="shared" si="1"/>
        <v>-3.0976961381475834E-2</v>
      </c>
      <c r="N15" s="4">
        <f t="shared" si="2"/>
        <v>-0.14473995723810806</v>
      </c>
      <c r="O15" s="4">
        <f t="shared" si="3"/>
        <v>-1.9952251402671983E-2</v>
      </c>
      <c r="P15" s="4">
        <f t="shared" si="4"/>
        <v>-4.0579275853592112E-2</v>
      </c>
      <c r="Q15" t="str">
        <v>Domestic Stock - General</v>
      </c>
      <c r="R15" s="7">
        <v>113805185176.618</v>
      </c>
      <c r="S15" t="str">
        <v>922908744</v>
      </c>
      <c r="T15" t="str">
        <v>The fund employs an indexing investment approach designed to track the performance of the CRSP US Large Cap Value Index, a broadly diversified index predominantly made up of value stocks of large U.S. companies. The advisor attempts to replicate the target index by investing all, or substantially all, of its assets in the stocks that make up the index, holding each stock in approximately the same proportion as its weighting in the index.</v>
      </c>
      <c r="U15" t="str">
        <v>US</v>
      </c>
      <c r="V15" s="2">
        <v>4.0000000000000002E-4</v>
      </c>
      <c r="W15" t="str">
        <v>2004-01-26</v>
      </c>
      <c r="X15" t="str">
        <v>US9229087443</v>
      </c>
      <c r="Y15" s="7">
        <v>160.63</v>
      </c>
      <c r="Z15" t="str">
        <v>USD</v>
      </c>
      <c r="AA15" s="2"/>
      <c r="AB15" s="2"/>
      <c r="AD15" s="7">
        <f t="shared" si="5"/>
        <v>0</v>
      </c>
      <c r="AE15" s="7">
        <f t="shared" si="6"/>
        <v>3.6705000000000001</v>
      </c>
      <c r="AF15" s="7">
        <f t="shared" si="7"/>
        <v>10.359500000000001</v>
      </c>
      <c r="AG15" s="7">
        <f t="shared" si="8"/>
        <v>16.400500000000001</v>
      </c>
      <c r="AH15" s="7">
        <f>SUM([1]!_xldudf_WISEPRICE($A15,"close",,DATE(YEAR($B$1),1,2)))</f>
        <v>150.41999999999999</v>
      </c>
      <c r="AI15" s="7">
        <f t="shared" si="9"/>
        <v>134.88999999999999</v>
      </c>
      <c r="AJ15" s="7">
        <f t="shared" si="10"/>
        <v>130.66999999999999</v>
      </c>
      <c r="AK15" s="7">
        <f t="shared" si="11"/>
        <v>107.36</v>
      </c>
      <c r="AO15" cm="1">
        <f t="array" ref="AO15:OP15">TRANSPOSE(INDEX(_xlfn._xlws.SORT(_xldudf_WISEPRICE(A15,"close",365)),,2))</f>
        <v>133.05000000000001</v>
      </c>
      <c r="AP15">
        <v>134.41999999999999</v>
      </c>
      <c r="AQ15">
        <v>135.26</v>
      </c>
      <c r="AR15">
        <v>135.78</v>
      </c>
      <c r="AS15">
        <v>138.55000000000001</v>
      </c>
      <c r="AT15">
        <v>137.97</v>
      </c>
      <c r="AU15">
        <v>138.25</v>
      </c>
      <c r="AV15">
        <v>136.13</v>
      </c>
      <c r="AW15">
        <v>135.85</v>
      </c>
      <c r="AX15">
        <v>137.65</v>
      </c>
      <c r="AY15">
        <v>138.84</v>
      </c>
      <c r="AZ15">
        <v>139.66</v>
      </c>
      <c r="BA15">
        <v>137.33000000000001</v>
      </c>
      <c r="BB15">
        <v>142.15</v>
      </c>
      <c r="BC15">
        <v>142.22999999999999</v>
      </c>
      <c r="BD15">
        <v>141.41999999999999</v>
      </c>
      <c r="BE15">
        <v>141.96</v>
      </c>
      <c r="BF15">
        <v>141.13999999999999</v>
      </c>
      <c r="BG15">
        <v>141.15</v>
      </c>
      <c r="BH15">
        <v>142.38</v>
      </c>
      <c r="BI15">
        <v>142.53</v>
      </c>
      <c r="BJ15">
        <v>144.28</v>
      </c>
      <c r="BK15">
        <v>144.69</v>
      </c>
      <c r="BL15">
        <v>145.09</v>
      </c>
      <c r="BM15">
        <v>143.11000000000001</v>
      </c>
      <c r="BN15">
        <v>143.56</v>
      </c>
      <c r="BO15">
        <v>146.24</v>
      </c>
      <c r="BP15">
        <v>146.04</v>
      </c>
      <c r="BQ15">
        <v>146</v>
      </c>
      <c r="BR15">
        <v>143.56</v>
      </c>
      <c r="BS15">
        <v>142.30000000000001</v>
      </c>
      <c r="BT15">
        <v>142.31</v>
      </c>
      <c r="BU15">
        <v>143.02000000000001</v>
      </c>
      <c r="BV15">
        <v>141.86000000000001</v>
      </c>
      <c r="BW15">
        <v>143.86000000000001</v>
      </c>
      <c r="BX15">
        <v>144.28</v>
      </c>
      <c r="BY15">
        <v>143.75</v>
      </c>
      <c r="BZ15">
        <v>141.1</v>
      </c>
      <c r="CA15">
        <v>139.66</v>
      </c>
      <c r="CB15">
        <v>139.19999999999999</v>
      </c>
      <c r="CC15">
        <v>139.52000000000001</v>
      </c>
      <c r="CD15">
        <v>141.4</v>
      </c>
      <c r="CE15">
        <v>139.29</v>
      </c>
      <c r="CF15">
        <v>140.24</v>
      </c>
      <c r="CG15">
        <v>140.57</v>
      </c>
      <c r="CH15">
        <v>139.12</v>
      </c>
      <c r="CI15">
        <v>140.68</v>
      </c>
      <c r="CJ15">
        <v>140.37</v>
      </c>
      <c r="CK15">
        <v>140.13</v>
      </c>
      <c r="CL15">
        <v>141.35</v>
      </c>
      <c r="CM15">
        <v>140.41999999999999</v>
      </c>
      <c r="CN15">
        <v>143.4</v>
      </c>
      <c r="CO15">
        <v>142.33000000000001</v>
      </c>
      <c r="CP15">
        <v>143.05000000000001</v>
      </c>
      <c r="CQ15">
        <v>143.94999999999999</v>
      </c>
      <c r="CR15">
        <v>144.26</v>
      </c>
      <c r="CS15">
        <v>144.53</v>
      </c>
      <c r="CT15">
        <v>143.71</v>
      </c>
      <c r="CU15">
        <v>141.01</v>
      </c>
      <c r="CV15">
        <v>140.05000000000001</v>
      </c>
      <c r="CW15">
        <v>141.62</v>
      </c>
      <c r="CX15">
        <v>142.61000000000001</v>
      </c>
      <c r="CY15">
        <v>142.65</v>
      </c>
      <c r="CZ15">
        <v>143.1</v>
      </c>
      <c r="DA15">
        <v>143.97</v>
      </c>
      <c r="DB15">
        <v>143.55000000000001</v>
      </c>
      <c r="DC15">
        <v>142.49</v>
      </c>
      <c r="DD15">
        <v>144.28</v>
      </c>
      <c r="DE15">
        <v>144.66</v>
      </c>
      <c r="DF15">
        <v>144.68</v>
      </c>
      <c r="DG15">
        <v>143.88</v>
      </c>
      <c r="DH15">
        <v>143.49</v>
      </c>
      <c r="DI15">
        <v>144.51</v>
      </c>
      <c r="DJ15">
        <v>143.55000000000001</v>
      </c>
      <c r="DK15">
        <v>142.35</v>
      </c>
      <c r="DL15">
        <v>143.75</v>
      </c>
      <c r="DM15">
        <v>144.96</v>
      </c>
      <c r="DN15">
        <v>144.36000000000001</v>
      </c>
      <c r="DO15">
        <v>144.31</v>
      </c>
      <c r="DP15">
        <v>143.12</v>
      </c>
      <c r="DQ15">
        <v>143.4</v>
      </c>
      <c r="DR15">
        <v>141.1</v>
      </c>
      <c r="DS15">
        <v>140.74</v>
      </c>
      <c r="DT15">
        <v>141.01</v>
      </c>
      <c r="DU15">
        <v>140.31</v>
      </c>
      <c r="DV15">
        <v>140.30000000000001</v>
      </c>
      <c r="DW15">
        <v>139.61000000000001</v>
      </c>
      <c r="DX15">
        <v>139.44999999999999</v>
      </c>
      <c r="DY15">
        <v>140.16</v>
      </c>
      <c r="DZ15">
        <v>141.85</v>
      </c>
      <c r="EA15">
        <v>141.86000000000001</v>
      </c>
      <c r="EB15">
        <v>139.51</v>
      </c>
      <c r="EC15">
        <v>139.28</v>
      </c>
      <c r="ED15">
        <v>136.62</v>
      </c>
      <c r="EE15">
        <v>134.88999999999999</v>
      </c>
      <c r="EF15">
        <v>133.76</v>
      </c>
      <c r="EG15">
        <v>135.35</v>
      </c>
      <c r="EH15">
        <v>133.59</v>
      </c>
      <c r="EI15">
        <v>135.02000000000001</v>
      </c>
      <c r="EJ15">
        <v>132.75</v>
      </c>
      <c r="EK15">
        <v>134.6</v>
      </c>
      <c r="EL15">
        <v>136.09</v>
      </c>
      <c r="EM15">
        <v>133.56</v>
      </c>
      <c r="EN15">
        <v>132.13</v>
      </c>
      <c r="EO15">
        <v>133.27000000000001</v>
      </c>
      <c r="EP15">
        <v>134.43</v>
      </c>
      <c r="EQ15">
        <v>134.52000000000001</v>
      </c>
      <c r="ER15">
        <v>136.12</v>
      </c>
      <c r="ES15">
        <v>136.63</v>
      </c>
      <c r="ET15">
        <v>138.11000000000001</v>
      </c>
      <c r="EU15">
        <v>139.22999999999999</v>
      </c>
      <c r="EV15">
        <v>138.04</v>
      </c>
      <c r="EW15">
        <v>138.83000000000001</v>
      </c>
      <c r="EX15">
        <v>138.94999999999999</v>
      </c>
      <c r="EY15">
        <v>139.38999999999999</v>
      </c>
      <c r="EZ15">
        <v>140.01</v>
      </c>
      <c r="FA15">
        <v>139.78</v>
      </c>
      <c r="FB15">
        <v>140.63</v>
      </c>
      <c r="FC15">
        <v>140.41999999999999</v>
      </c>
      <c r="FD15">
        <v>141.13999999999999</v>
      </c>
      <c r="FE15">
        <v>141.22</v>
      </c>
      <c r="FF15">
        <v>141.06</v>
      </c>
      <c r="FG15">
        <v>140.25</v>
      </c>
      <c r="FH15">
        <v>140.30000000000001</v>
      </c>
      <c r="FI15">
        <v>140.72</v>
      </c>
      <c r="FJ15">
        <v>139.16999999999999</v>
      </c>
      <c r="FK15">
        <v>137.38</v>
      </c>
      <c r="FL15">
        <v>139.33000000000001</v>
      </c>
      <c r="FM15">
        <v>140.56</v>
      </c>
      <c r="FN15">
        <v>140.66999999999999</v>
      </c>
      <c r="FO15">
        <v>138.61000000000001</v>
      </c>
      <c r="FP15">
        <v>137.47</v>
      </c>
      <c r="FQ15">
        <v>136.26</v>
      </c>
      <c r="FR15">
        <v>138.4</v>
      </c>
      <c r="FS15">
        <v>138.27000000000001</v>
      </c>
      <c r="FT15">
        <v>137.74</v>
      </c>
      <c r="FU15">
        <v>137.5</v>
      </c>
      <c r="FV15">
        <v>136.91999999999999</v>
      </c>
      <c r="FW15">
        <v>136.88999999999999</v>
      </c>
      <c r="FX15">
        <v>137.34</v>
      </c>
      <c r="FY15">
        <v>135.63</v>
      </c>
      <c r="FZ15">
        <v>137.19999999999999</v>
      </c>
      <c r="GA15">
        <v>137.63999999999999</v>
      </c>
      <c r="GB15">
        <v>137.63999999999999</v>
      </c>
      <c r="GC15">
        <v>137.41</v>
      </c>
      <c r="GD15">
        <v>136.63999999999999</v>
      </c>
      <c r="GE15">
        <v>135.33000000000001</v>
      </c>
      <c r="GF15">
        <v>134.74</v>
      </c>
      <c r="GG15">
        <v>135.76</v>
      </c>
      <c r="GH15">
        <v>135.35</v>
      </c>
      <c r="GI15">
        <v>134.77000000000001</v>
      </c>
      <c r="GJ15">
        <v>135.66</v>
      </c>
      <c r="GK15">
        <v>138.33000000000001</v>
      </c>
      <c r="GL15">
        <v>137.94</v>
      </c>
      <c r="GM15">
        <v>138.38999999999999</v>
      </c>
      <c r="GN15">
        <v>139.58000000000001</v>
      </c>
      <c r="GO15">
        <v>139.84</v>
      </c>
      <c r="GP15">
        <v>139.82</v>
      </c>
      <c r="GQ15">
        <v>140.22</v>
      </c>
      <c r="GR15">
        <v>141.22</v>
      </c>
      <c r="GS15">
        <v>140.71</v>
      </c>
      <c r="GT15">
        <v>142.41999999999999</v>
      </c>
      <c r="GU15">
        <v>142.38</v>
      </c>
      <c r="GV15">
        <v>141.18</v>
      </c>
      <c r="GW15">
        <v>141.16999999999999</v>
      </c>
      <c r="GX15">
        <v>140.66999999999999</v>
      </c>
      <c r="GY15">
        <v>138.74</v>
      </c>
      <c r="GZ15">
        <v>139.28</v>
      </c>
      <c r="HA15">
        <v>140.16</v>
      </c>
      <c r="HB15">
        <v>139.84</v>
      </c>
      <c r="HC15">
        <v>140.9</v>
      </c>
      <c r="HD15">
        <v>142.1</v>
      </c>
      <c r="HE15">
        <v>142.65</v>
      </c>
      <c r="HF15">
        <v>142.04</v>
      </c>
      <c r="HG15">
        <v>140.65</v>
      </c>
      <c r="HH15">
        <v>140.43</v>
      </c>
      <c r="HI15">
        <v>141.26</v>
      </c>
      <c r="HJ15">
        <v>142.62</v>
      </c>
      <c r="HK15">
        <v>142.97999999999999</v>
      </c>
      <c r="HL15">
        <v>143.29</v>
      </c>
      <c r="HM15">
        <v>142.83000000000001</v>
      </c>
      <c r="HN15">
        <v>142.88</v>
      </c>
      <c r="HO15">
        <v>143.9</v>
      </c>
      <c r="HP15">
        <v>144.71</v>
      </c>
      <c r="HQ15">
        <v>145.97999999999999</v>
      </c>
      <c r="HR15">
        <v>146.43</v>
      </c>
      <c r="HS15">
        <v>147.18</v>
      </c>
      <c r="HT15">
        <v>146.97999999999999</v>
      </c>
      <c r="HU15">
        <v>147.15</v>
      </c>
      <c r="HV15">
        <v>146.22999999999999</v>
      </c>
      <c r="HW15">
        <v>146.71</v>
      </c>
      <c r="HX15">
        <v>147.01</v>
      </c>
      <c r="HY15">
        <v>146.66999999999999</v>
      </c>
      <c r="HZ15">
        <v>145.79</v>
      </c>
      <c r="IA15">
        <v>145.38</v>
      </c>
      <c r="IB15">
        <v>144.72999999999999</v>
      </c>
      <c r="IC15">
        <v>146.19999999999999</v>
      </c>
      <c r="ID15">
        <v>145.54</v>
      </c>
      <c r="IE15">
        <v>145.09</v>
      </c>
      <c r="IF15">
        <v>144.86000000000001</v>
      </c>
      <c r="IG15">
        <v>145.47</v>
      </c>
      <c r="IH15">
        <v>145.33000000000001</v>
      </c>
      <c r="II15">
        <v>143.46</v>
      </c>
      <c r="IJ15">
        <v>142.66</v>
      </c>
      <c r="IK15">
        <v>142.06</v>
      </c>
      <c r="IL15">
        <v>142.4</v>
      </c>
      <c r="IM15">
        <v>142.16999999999999</v>
      </c>
      <c r="IN15">
        <v>141.32</v>
      </c>
      <c r="IO15">
        <v>142.19999999999999</v>
      </c>
      <c r="IP15">
        <v>141.18</v>
      </c>
      <c r="IQ15">
        <v>141.94</v>
      </c>
      <c r="IR15">
        <v>142.68</v>
      </c>
      <c r="IS15">
        <v>143.91</v>
      </c>
      <c r="IT15">
        <v>144.11000000000001</v>
      </c>
      <c r="IU15">
        <v>143.51</v>
      </c>
      <c r="IV15">
        <v>144.02000000000001</v>
      </c>
      <c r="IW15">
        <v>142.62</v>
      </c>
      <c r="IX15">
        <v>142.22999999999999</v>
      </c>
      <c r="IY15">
        <v>142.32</v>
      </c>
      <c r="IZ15">
        <v>142.63</v>
      </c>
      <c r="JA15">
        <v>142.96</v>
      </c>
      <c r="JB15">
        <v>143.1</v>
      </c>
      <c r="JC15">
        <v>142.94</v>
      </c>
      <c r="JD15">
        <v>144.53</v>
      </c>
      <c r="JE15">
        <v>143.53</v>
      </c>
      <c r="JF15">
        <v>143.58000000000001</v>
      </c>
      <c r="JG15">
        <v>143.21</v>
      </c>
      <c r="JH15">
        <v>142.85</v>
      </c>
      <c r="JI15">
        <v>140.16999999999999</v>
      </c>
      <c r="JJ15">
        <v>139.69</v>
      </c>
      <c r="JK15">
        <v>140.12</v>
      </c>
      <c r="JL15">
        <v>138.38999999999999</v>
      </c>
      <c r="JM15">
        <v>138.24</v>
      </c>
      <c r="JN15">
        <v>138.83000000000001</v>
      </c>
      <c r="JO15">
        <v>137.93</v>
      </c>
      <c r="JP15">
        <v>136.6</v>
      </c>
      <c r="JQ15">
        <v>135.43</v>
      </c>
      <c r="JR15">
        <v>135.59</v>
      </c>
      <c r="JS15">
        <v>135.16</v>
      </c>
      <c r="JT15">
        <v>136.06</v>
      </c>
      <c r="JU15">
        <v>137.25</v>
      </c>
      <c r="JV15">
        <v>138.08000000000001</v>
      </c>
      <c r="JW15">
        <v>137.99</v>
      </c>
      <c r="JX15">
        <v>136.97</v>
      </c>
      <c r="JY15">
        <v>137.31</v>
      </c>
      <c r="JZ15">
        <v>138.68</v>
      </c>
      <c r="KA15">
        <v>139.02000000000001</v>
      </c>
      <c r="KB15">
        <v>137.59</v>
      </c>
      <c r="KC15">
        <v>136.33000000000001</v>
      </c>
      <c r="KD15">
        <v>134.97</v>
      </c>
      <c r="KE15">
        <v>133.93</v>
      </c>
      <c r="KF15">
        <v>134.83000000000001</v>
      </c>
      <c r="KG15">
        <v>134.13</v>
      </c>
      <c r="KH15">
        <v>133.66999999999999</v>
      </c>
      <c r="KI15">
        <v>131.82</v>
      </c>
      <c r="KJ15">
        <v>133.16999999999999</v>
      </c>
      <c r="KK15">
        <v>134.29</v>
      </c>
      <c r="KL15">
        <v>134.86000000000001</v>
      </c>
      <c r="KM15">
        <v>137.4</v>
      </c>
      <c r="KN15">
        <v>138.59</v>
      </c>
      <c r="KO15">
        <v>138.16</v>
      </c>
      <c r="KP15">
        <v>137.66999999999999</v>
      </c>
      <c r="KQ15">
        <v>137.31</v>
      </c>
      <c r="KR15">
        <v>136.19</v>
      </c>
      <c r="KS15">
        <v>137.63</v>
      </c>
      <c r="KT15">
        <v>137.55000000000001</v>
      </c>
      <c r="KU15">
        <v>140.02000000000001</v>
      </c>
      <c r="KV15">
        <v>140.66999999999999</v>
      </c>
      <c r="KW15">
        <v>140.33000000000001</v>
      </c>
      <c r="KX15">
        <v>140.97999999999999</v>
      </c>
      <c r="KY15">
        <v>141.4</v>
      </c>
      <c r="KZ15">
        <v>141.32</v>
      </c>
      <c r="LA15">
        <v>141.78</v>
      </c>
      <c r="LB15">
        <v>142.32</v>
      </c>
      <c r="LC15">
        <v>141.81</v>
      </c>
      <c r="LD15">
        <v>141.75</v>
      </c>
      <c r="LE15">
        <v>141.91</v>
      </c>
      <c r="LF15">
        <v>143.26</v>
      </c>
      <c r="LG15">
        <v>144.53</v>
      </c>
      <c r="LH15">
        <v>144.55000000000001</v>
      </c>
      <c r="LI15">
        <v>143.56</v>
      </c>
      <c r="LJ15">
        <v>143.26</v>
      </c>
      <c r="LK15">
        <v>143.59</v>
      </c>
      <c r="LL15">
        <v>144.16</v>
      </c>
      <c r="LM15">
        <v>145.52000000000001</v>
      </c>
      <c r="LN15">
        <v>145.63</v>
      </c>
      <c r="LO15">
        <v>147.94</v>
      </c>
      <c r="LP15">
        <v>149.41</v>
      </c>
      <c r="LQ15">
        <v>148.57</v>
      </c>
      <c r="LR15">
        <v>148.94</v>
      </c>
      <c r="LS15">
        <v>149.94999999999999</v>
      </c>
      <c r="LT15">
        <v>147.56</v>
      </c>
      <c r="LU15">
        <v>147.94</v>
      </c>
      <c r="LV15">
        <v>148.51</v>
      </c>
      <c r="LW15">
        <v>149.30000000000001</v>
      </c>
      <c r="LX15">
        <v>149.59</v>
      </c>
      <c r="LY15">
        <v>149.82</v>
      </c>
      <c r="LZ15">
        <v>149.5</v>
      </c>
      <c r="MA15">
        <v>150.41999999999999</v>
      </c>
      <c r="MB15">
        <v>149.47999999999999</v>
      </c>
      <c r="MC15">
        <v>149.33000000000001</v>
      </c>
      <c r="MD15">
        <v>149.62</v>
      </c>
      <c r="ME15">
        <v>150.62</v>
      </c>
      <c r="MF15">
        <v>149.78</v>
      </c>
      <c r="MG15">
        <v>149.84</v>
      </c>
      <c r="MH15">
        <v>149.35</v>
      </c>
      <c r="MI15">
        <v>149.38</v>
      </c>
      <c r="MJ15">
        <v>148.41999999999999</v>
      </c>
      <c r="MK15">
        <v>147.46</v>
      </c>
      <c r="ML15">
        <v>147.93</v>
      </c>
      <c r="MM15">
        <v>149.19999999999999</v>
      </c>
      <c r="MN15">
        <v>149.66999999999999</v>
      </c>
      <c r="MO15">
        <v>150.21</v>
      </c>
      <c r="MP15">
        <v>149.71</v>
      </c>
      <c r="MQ15">
        <v>151.02000000000001</v>
      </c>
      <c r="MR15">
        <v>151.1</v>
      </c>
      <c r="MS15">
        <v>151.62</v>
      </c>
      <c r="MT15">
        <v>152.22999999999999</v>
      </c>
      <c r="MU15">
        <v>150.80000000000001</v>
      </c>
      <c r="MV15">
        <v>152.31</v>
      </c>
      <c r="MW15">
        <v>152.22</v>
      </c>
      <c r="MX15">
        <v>151.13999999999999</v>
      </c>
      <c r="MY15">
        <v>151.96</v>
      </c>
      <c r="MZ15">
        <v>152.4</v>
      </c>
      <c r="NA15">
        <v>152.44</v>
      </c>
      <c r="NB15">
        <v>152.4</v>
      </c>
      <c r="NC15">
        <v>153.27000000000001</v>
      </c>
      <c r="ND15">
        <v>151.28</v>
      </c>
      <c r="NE15">
        <v>152.16</v>
      </c>
      <c r="NF15">
        <v>153.99</v>
      </c>
      <c r="NG15">
        <v>153.62</v>
      </c>
      <c r="NH15">
        <v>153.59</v>
      </c>
      <c r="NI15">
        <v>154.30000000000001</v>
      </c>
      <c r="NJ15">
        <v>155.54</v>
      </c>
      <c r="NK15">
        <v>156.03</v>
      </c>
      <c r="NL15">
        <v>155.4</v>
      </c>
      <c r="NM15">
        <v>155.62</v>
      </c>
      <c r="NN15">
        <v>155.63999999999999</v>
      </c>
      <c r="NO15">
        <v>155.83000000000001</v>
      </c>
      <c r="NP15">
        <v>156.84</v>
      </c>
      <c r="NQ15">
        <v>157.15</v>
      </c>
      <c r="NR15">
        <v>156.54</v>
      </c>
      <c r="NS15">
        <v>157.53</v>
      </c>
      <c r="NT15">
        <v>158.37</v>
      </c>
      <c r="NU15">
        <v>158.16</v>
      </c>
      <c r="NV15">
        <v>158.78</v>
      </c>
      <c r="NW15">
        <v>159.19999999999999</v>
      </c>
      <c r="NX15">
        <v>159.49</v>
      </c>
      <c r="NY15">
        <v>158.52000000000001</v>
      </c>
      <c r="NZ15">
        <v>158.44</v>
      </c>
      <c r="OA15">
        <v>158.79</v>
      </c>
      <c r="OB15">
        <v>159.63999999999999</v>
      </c>
      <c r="OC15">
        <v>160.88</v>
      </c>
      <c r="OD15">
        <v>161.22</v>
      </c>
      <c r="OE15">
        <v>160.44999999999999</v>
      </c>
      <c r="OF15">
        <v>160.16999999999999</v>
      </c>
      <c r="OG15">
        <v>160.08000000000001</v>
      </c>
      <c r="OH15">
        <v>162.37</v>
      </c>
      <c r="OI15">
        <v>162.86000000000001</v>
      </c>
      <c r="OJ15">
        <v>162.22</v>
      </c>
      <c r="OK15">
        <v>161.18</v>
      </c>
      <c r="OL15">
        <v>161.21</v>
      </c>
      <c r="OM15">
        <v>159.56</v>
      </c>
      <c r="ON15">
        <v>160.61000000000001</v>
      </c>
      <c r="OO15">
        <v>160.92420000000001</v>
      </c>
      <c r="OP15" t="str">
        <v>Close</v>
      </c>
    </row>
    <row r="16" spans="1:406" x14ac:dyDescent="0.2">
      <c r="A16" t="s">
        <v>44</v>
      </c>
      <c r="B16" t="str">
        <v>iShares Core MSCI EAFE ETF</v>
      </c>
      <c r="D16" s="5">
        <v>73.889899999999997</v>
      </c>
      <c r="E16" s="6">
        <v>0.61260000000000003</v>
      </c>
      <c r="F16">
        <v>74.430000000000007</v>
      </c>
      <c r="G16">
        <v>61.15</v>
      </c>
      <c r="H16" s="7">
        <v>8491336</v>
      </c>
      <c r="I16" s="2">
        <f t="shared" si="12"/>
        <v>6.1941649899396364E-2</v>
      </c>
      <c r="J16" s="2">
        <f t="shared" si="13"/>
        <v>0.18305893412057173</v>
      </c>
      <c r="K16" s="2">
        <f t="shared" si="14"/>
        <v>3.730188947762958E-2</v>
      </c>
      <c r="L16" s="2">
        <f t="shared" si="15"/>
        <v>6.8845951562477747E-2</v>
      </c>
      <c r="M16" s="4">
        <f t="shared" si="1"/>
        <v>-3.8931601868996135E-2</v>
      </c>
      <c r="N16" s="4">
        <f t="shared" si="2"/>
        <v>-0.18196644086533098</v>
      </c>
      <c r="O16" s="4">
        <f t="shared" si="3"/>
        <v>-7.7080796604576562E-2</v>
      </c>
      <c r="P16" s="4">
        <f t="shared" si="4"/>
        <v>-7.7313005408736313E-2</v>
      </c>
      <c r="Q16" t="str">
        <v>Equity</v>
      </c>
      <c r="R16" s="7">
        <v>114383212200</v>
      </c>
      <c r="S16" t="str">
        <v>46432F842</v>
      </c>
      <c r="T16" t="str">
        <v>The fund generally will invest at least 80% of its assets in the component securities of its underlying index and in investments that have economic characteristics that are substantially identical to the component securities of its underlying index. The index is designed to measure large-, mid- and small-capitalization equity market performance and includes stocks from Europe, Australasia and the Far East.</v>
      </c>
      <c r="U16" t="str">
        <v>US</v>
      </c>
      <c r="V16" s="2">
        <v>7.000000000000001E-4</v>
      </c>
      <c r="W16" t="str">
        <v>2012-10-18</v>
      </c>
      <c r="X16" t="str">
        <v>US46432F8427</v>
      </c>
      <c r="Y16" s="7">
        <v>73.360699999999994</v>
      </c>
      <c r="Z16" t="str">
        <v>USD</v>
      </c>
      <c r="AA16" s="2"/>
      <c r="AB16" s="2"/>
      <c r="AD16" s="7">
        <f t="shared" si="5"/>
        <v>0</v>
      </c>
      <c r="AE16" s="7">
        <f t="shared" si="6"/>
        <v>2.251773</v>
      </c>
      <c r="AF16" s="7">
        <f t="shared" si="7"/>
        <v>6.393465</v>
      </c>
      <c r="AG16" s="7">
        <f t="shared" si="8"/>
        <v>9.782465000000002</v>
      </c>
      <c r="AH16" s="7">
        <f>SUM([1]!_xldudf_WISEPRICE($A16,"close",,DATE(YEAR($B$1),1,2)))</f>
        <v>69.58</v>
      </c>
      <c r="AI16" s="7">
        <f t="shared" si="9"/>
        <v>64.36</v>
      </c>
      <c r="AJ16" s="7">
        <f t="shared" si="10"/>
        <v>71.930000000000007</v>
      </c>
      <c r="AK16" s="7">
        <f t="shared" si="11"/>
        <v>59.98</v>
      </c>
      <c r="AO16" cm="1">
        <f t="array" ref="AO16:OP16">TRANSPOSE(INDEX(_xlfn._xlws.SORT(_xldudf_WISEPRICE(A16,"close",365)),,2))</f>
        <v>54.44</v>
      </c>
      <c r="AP16">
        <v>55.68</v>
      </c>
      <c r="AQ16">
        <v>56.21</v>
      </c>
      <c r="AR16">
        <v>55.73</v>
      </c>
      <c r="AS16">
        <v>56.25</v>
      </c>
      <c r="AT16">
        <v>55.72</v>
      </c>
      <c r="AU16">
        <v>56.21</v>
      </c>
      <c r="AV16">
        <v>55.41</v>
      </c>
      <c r="AW16">
        <v>54.92</v>
      </c>
      <c r="AX16">
        <v>57.04</v>
      </c>
      <c r="AY16">
        <v>57.28</v>
      </c>
      <c r="AZ16">
        <v>57.97</v>
      </c>
      <c r="BA16">
        <v>57.13</v>
      </c>
      <c r="BB16">
        <v>60.35</v>
      </c>
      <c r="BC16">
        <v>61.57</v>
      </c>
      <c r="BD16">
        <v>60.88</v>
      </c>
      <c r="BE16">
        <v>61.29</v>
      </c>
      <c r="BF16">
        <v>61.12</v>
      </c>
      <c r="BG16">
        <v>61.09</v>
      </c>
      <c r="BH16">
        <v>61.2</v>
      </c>
      <c r="BI16">
        <v>60.76</v>
      </c>
      <c r="BJ16">
        <v>61.6</v>
      </c>
      <c r="BK16">
        <v>62.31</v>
      </c>
      <c r="BL16">
        <v>62.65</v>
      </c>
      <c r="BM16">
        <v>61.8</v>
      </c>
      <c r="BN16">
        <v>61.97</v>
      </c>
      <c r="BO16">
        <v>63.05</v>
      </c>
      <c r="BP16">
        <v>63.64</v>
      </c>
      <c r="BQ16">
        <v>63.65</v>
      </c>
      <c r="BR16">
        <v>62.78</v>
      </c>
      <c r="BS16">
        <v>62.46</v>
      </c>
      <c r="BT16">
        <v>62.45</v>
      </c>
      <c r="BU16">
        <v>62.78</v>
      </c>
      <c r="BV16">
        <v>62.85</v>
      </c>
      <c r="BW16">
        <v>62.96</v>
      </c>
      <c r="BX16">
        <v>63.58</v>
      </c>
      <c r="BY16">
        <v>63.51</v>
      </c>
      <c r="BZ16">
        <v>61.91</v>
      </c>
      <c r="CA16">
        <v>61.42</v>
      </c>
      <c r="CB16">
        <v>61.26</v>
      </c>
      <c r="CC16">
        <v>61.48</v>
      </c>
      <c r="CD16">
        <v>62.08</v>
      </c>
      <c r="CE16">
        <v>61.63</v>
      </c>
      <c r="CF16">
        <v>61.86</v>
      </c>
      <c r="CG16">
        <v>61.95</v>
      </c>
      <c r="CH16">
        <v>61.28</v>
      </c>
      <c r="CI16">
        <v>62.28</v>
      </c>
      <c r="CJ16">
        <v>61.64</v>
      </c>
      <c r="CK16">
        <v>62.17</v>
      </c>
      <c r="CL16">
        <v>62.97</v>
      </c>
      <c r="CM16">
        <v>62.31</v>
      </c>
      <c r="CN16">
        <v>63.91</v>
      </c>
      <c r="CO16">
        <v>64.19</v>
      </c>
      <c r="CP16">
        <v>64.33</v>
      </c>
      <c r="CQ16">
        <v>64.849999999999994</v>
      </c>
      <c r="CR16">
        <v>65.819999999999993</v>
      </c>
      <c r="CS16">
        <v>66.12</v>
      </c>
      <c r="CT16">
        <v>66.36</v>
      </c>
      <c r="CU16">
        <v>66.13</v>
      </c>
      <c r="CV16">
        <v>65.989999999999995</v>
      </c>
      <c r="CW16">
        <v>66.61</v>
      </c>
      <c r="CX16">
        <v>66.86</v>
      </c>
      <c r="CY16">
        <v>66.84</v>
      </c>
      <c r="CZ16">
        <v>67.25</v>
      </c>
      <c r="DA16">
        <v>67.290000000000006</v>
      </c>
      <c r="DB16">
        <v>67.17</v>
      </c>
      <c r="DC16">
        <v>66.72</v>
      </c>
      <c r="DD16">
        <v>67.069999999999993</v>
      </c>
      <c r="DE16">
        <v>67.7</v>
      </c>
      <c r="DF16">
        <v>67.7</v>
      </c>
      <c r="DG16">
        <v>66.97</v>
      </c>
      <c r="DH16">
        <v>66.28</v>
      </c>
      <c r="DI16">
        <v>66.83</v>
      </c>
      <c r="DJ16">
        <v>66.430000000000007</v>
      </c>
      <c r="DK16">
        <v>66.569999999999993</v>
      </c>
      <c r="DL16">
        <v>66.209999999999994</v>
      </c>
      <c r="DM16">
        <v>66.87</v>
      </c>
      <c r="DN16">
        <v>66.989999999999995</v>
      </c>
      <c r="DO16">
        <v>66.67</v>
      </c>
      <c r="DP16">
        <v>66.38</v>
      </c>
      <c r="DQ16">
        <v>66.55</v>
      </c>
      <c r="DR16">
        <v>65.8</v>
      </c>
      <c r="DS16">
        <v>65.42</v>
      </c>
      <c r="DT16">
        <v>65.790000000000006</v>
      </c>
      <c r="DU16">
        <v>64.72</v>
      </c>
      <c r="DV16">
        <v>65.510000000000005</v>
      </c>
      <c r="DW16">
        <v>65.03</v>
      </c>
      <c r="DX16">
        <v>65.41</v>
      </c>
      <c r="DY16">
        <v>65.489999999999995</v>
      </c>
      <c r="DZ16">
        <v>66.45</v>
      </c>
      <c r="EA16">
        <v>66.319999999999993</v>
      </c>
      <c r="EB16">
        <v>65.19</v>
      </c>
      <c r="EC16">
        <v>65.53</v>
      </c>
      <c r="ED16">
        <v>65.040000000000006</v>
      </c>
      <c r="EE16">
        <v>64.36</v>
      </c>
      <c r="EF16">
        <v>63.89</v>
      </c>
      <c r="EG16">
        <v>64.739999999999995</v>
      </c>
      <c r="EH16">
        <v>62.77</v>
      </c>
      <c r="EI16">
        <v>63.66</v>
      </c>
      <c r="EJ16">
        <v>62.92</v>
      </c>
      <c r="EK16">
        <v>63.92</v>
      </c>
      <c r="EL16">
        <v>64.819999999999993</v>
      </c>
      <c r="EM16">
        <v>64.56</v>
      </c>
      <c r="EN16">
        <v>64.63</v>
      </c>
      <c r="EO16">
        <v>64.36</v>
      </c>
      <c r="EP16">
        <v>64.95</v>
      </c>
      <c r="EQ16">
        <v>65</v>
      </c>
      <c r="ER16">
        <v>65.78</v>
      </c>
      <c r="ES16">
        <v>66.540000000000006</v>
      </c>
      <c r="ET16">
        <v>66.849999999999994</v>
      </c>
      <c r="EU16">
        <v>67.400000000000006</v>
      </c>
      <c r="EV16">
        <v>67.39</v>
      </c>
      <c r="EW16">
        <v>66.900000000000006</v>
      </c>
      <c r="EX16">
        <v>67.17</v>
      </c>
      <c r="EY16">
        <v>67.12</v>
      </c>
      <c r="EZ16">
        <v>67.349999999999994</v>
      </c>
      <c r="FA16">
        <v>67.8</v>
      </c>
      <c r="FB16">
        <v>68.709999999999994</v>
      </c>
      <c r="FC16">
        <v>68.400000000000006</v>
      </c>
      <c r="FD16">
        <v>68.33</v>
      </c>
      <c r="FE16">
        <v>68.650000000000006</v>
      </c>
      <c r="FF16">
        <v>68.400000000000006</v>
      </c>
      <c r="FG16">
        <v>68.459999999999994</v>
      </c>
      <c r="FH16">
        <v>68.75</v>
      </c>
      <c r="FI16">
        <v>68.95</v>
      </c>
      <c r="FJ16">
        <v>67.95</v>
      </c>
      <c r="FK16">
        <v>67.95</v>
      </c>
      <c r="FL16">
        <v>68.8</v>
      </c>
      <c r="FM16">
        <v>68.77</v>
      </c>
      <c r="FN16">
        <v>68.7</v>
      </c>
      <c r="FO16">
        <v>68</v>
      </c>
      <c r="FP16">
        <v>68.19</v>
      </c>
      <c r="FQ16">
        <v>68.069999999999993</v>
      </c>
      <c r="FR16">
        <v>69.05</v>
      </c>
      <c r="FS16">
        <v>69.099999999999994</v>
      </c>
      <c r="FT16">
        <v>68.8</v>
      </c>
      <c r="FU16">
        <v>68.69</v>
      </c>
      <c r="FV16">
        <v>68.489999999999995</v>
      </c>
      <c r="FW16">
        <v>68.37</v>
      </c>
      <c r="FX16">
        <v>68.91</v>
      </c>
      <c r="FY16">
        <v>68.27</v>
      </c>
      <c r="FZ16">
        <v>68.540000000000006</v>
      </c>
      <c r="GA16">
        <v>68.41</v>
      </c>
      <c r="GB16">
        <v>68.81</v>
      </c>
      <c r="GC16">
        <v>68.819999999999993</v>
      </c>
      <c r="GD16">
        <v>67.83</v>
      </c>
      <c r="GE16">
        <v>66.83</v>
      </c>
      <c r="GF16">
        <v>66.73</v>
      </c>
      <c r="GG16">
        <v>67.34</v>
      </c>
      <c r="GH16">
        <v>66.69</v>
      </c>
      <c r="GI16">
        <v>66.03</v>
      </c>
      <c r="GJ16">
        <v>67</v>
      </c>
      <c r="GK16">
        <v>67.88</v>
      </c>
      <c r="GL16">
        <v>67.48</v>
      </c>
      <c r="GM16">
        <v>68.06</v>
      </c>
      <c r="GN16">
        <v>66.12</v>
      </c>
      <c r="GO16">
        <v>66.81</v>
      </c>
      <c r="GP16">
        <v>66.77</v>
      </c>
      <c r="GQ16">
        <v>67.11</v>
      </c>
      <c r="GR16">
        <v>67.72</v>
      </c>
      <c r="GS16">
        <v>67.95</v>
      </c>
      <c r="GT16">
        <v>68.61</v>
      </c>
      <c r="GU16">
        <v>68.48</v>
      </c>
      <c r="GV16">
        <v>67.569999999999993</v>
      </c>
      <c r="GW16">
        <v>67.67</v>
      </c>
      <c r="GX16">
        <v>67.260000000000005</v>
      </c>
      <c r="GY16">
        <v>66.16</v>
      </c>
      <c r="GZ16">
        <v>66.2</v>
      </c>
      <c r="HA16">
        <v>66.75</v>
      </c>
      <c r="HB16">
        <v>66.84</v>
      </c>
      <c r="HC16">
        <v>66.73</v>
      </c>
      <c r="HD16">
        <v>67.5</v>
      </c>
      <c r="HE16">
        <v>67.540000000000006</v>
      </c>
      <c r="HF16">
        <v>66.78</v>
      </c>
      <c r="HG16">
        <v>65.64</v>
      </c>
      <c r="HH16">
        <v>66.23</v>
      </c>
      <c r="HI16">
        <v>66.42</v>
      </c>
      <c r="HJ16">
        <v>67.05</v>
      </c>
      <c r="HK16">
        <v>68.33</v>
      </c>
      <c r="HL16">
        <v>69.400000000000006</v>
      </c>
      <c r="HM16">
        <v>68.989999999999995</v>
      </c>
      <c r="HN16">
        <v>68.930000000000007</v>
      </c>
      <c r="HO16">
        <v>69.37</v>
      </c>
      <c r="HP16">
        <v>69.41</v>
      </c>
      <c r="HQ16">
        <v>69.02</v>
      </c>
      <c r="HR16">
        <v>69.11</v>
      </c>
      <c r="HS16">
        <v>68.930000000000007</v>
      </c>
      <c r="HT16">
        <v>69.08</v>
      </c>
      <c r="HU16">
        <v>69.28</v>
      </c>
      <c r="HV16">
        <v>69.12</v>
      </c>
      <c r="HW16">
        <v>69.58</v>
      </c>
      <c r="HX16">
        <v>69.55</v>
      </c>
      <c r="HY16">
        <v>68.760000000000005</v>
      </c>
      <c r="HZ16">
        <v>67.5</v>
      </c>
      <c r="IA16">
        <v>67.3</v>
      </c>
      <c r="IB16">
        <v>67.52</v>
      </c>
      <c r="IC16">
        <v>68.08</v>
      </c>
      <c r="ID16">
        <v>67.64</v>
      </c>
      <c r="IE16">
        <v>67.650000000000006</v>
      </c>
      <c r="IF16">
        <v>67.88</v>
      </c>
      <c r="IG16">
        <v>67.42</v>
      </c>
      <c r="IH16">
        <v>67.16</v>
      </c>
      <c r="II16">
        <v>66.31</v>
      </c>
      <c r="IJ16">
        <v>65.81</v>
      </c>
      <c r="IK16">
        <v>65.349999999999994</v>
      </c>
      <c r="IL16">
        <v>65.3</v>
      </c>
      <c r="IM16">
        <v>65.53</v>
      </c>
      <c r="IN16">
        <v>65.430000000000007</v>
      </c>
      <c r="IO16">
        <v>66.12</v>
      </c>
      <c r="IP16">
        <v>65.22</v>
      </c>
      <c r="IQ16">
        <v>65.66</v>
      </c>
      <c r="IR16">
        <v>66.34</v>
      </c>
      <c r="IS16">
        <v>67.17</v>
      </c>
      <c r="IT16">
        <v>67.150000000000006</v>
      </c>
      <c r="IU16">
        <v>66.91</v>
      </c>
      <c r="IV16">
        <v>66.900000000000006</v>
      </c>
      <c r="IW16">
        <v>66.31</v>
      </c>
      <c r="IX16">
        <v>66.150000000000006</v>
      </c>
      <c r="IY16">
        <v>65.92</v>
      </c>
      <c r="IZ16">
        <v>65.81</v>
      </c>
      <c r="JA16">
        <v>66.510000000000005</v>
      </c>
      <c r="JB16">
        <v>66.22</v>
      </c>
      <c r="JC16">
        <v>65.989999999999995</v>
      </c>
      <c r="JD16">
        <v>66.86</v>
      </c>
      <c r="JE16">
        <v>66.67</v>
      </c>
      <c r="JF16">
        <v>66.39</v>
      </c>
      <c r="JG16">
        <v>66.48</v>
      </c>
      <c r="JH16">
        <v>66.3</v>
      </c>
      <c r="JI16">
        <v>65.27</v>
      </c>
      <c r="JJ16">
        <v>65.3</v>
      </c>
      <c r="JK16">
        <v>65.010000000000005</v>
      </c>
      <c r="JL16">
        <v>64.150000000000006</v>
      </c>
      <c r="JM16">
        <v>64.040000000000006</v>
      </c>
      <c r="JN16">
        <v>64.56</v>
      </c>
      <c r="JO16">
        <v>64.349999999999994</v>
      </c>
      <c r="JP16">
        <v>63.4</v>
      </c>
      <c r="JQ16">
        <v>62.59</v>
      </c>
      <c r="JR16">
        <v>62.66</v>
      </c>
      <c r="JS16">
        <v>63.27</v>
      </c>
      <c r="JT16">
        <v>63.95</v>
      </c>
      <c r="JU16">
        <v>63.78</v>
      </c>
      <c r="JV16">
        <v>64.709999999999994</v>
      </c>
      <c r="JW16">
        <v>64.92</v>
      </c>
      <c r="JX16">
        <v>64.36</v>
      </c>
      <c r="JY16">
        <v>63.73</v>
      </c>
      <c r="JZ16">
        <v>64.2</v>
      </c>
      <c r="KA16">
        <v>64.23</v>
      </c>
      <c r="KB16">
        <v>63.1</v>
      </c>
      <c r="KC16">
        <v>62.58</v>
      </c>
      <c r="KD16">
        <v>61.99</v>
      </c>
      <c r="KE16">
        <v>62.02</v>
      </c>
      <c r="KF16">
        <v>62.4</v>
      </c>
      <c r="KG16">
        <v>61.85</v>
      </c>
      <c r="KH16">
        <v>61.47</v>
      </c>
      <c r="KI16">
        <v>61.3</v>
      </c>
      <c r="KJ16">
        <v>62.11</v>
      </c>
      <c r="KK16">
        <v>62.36</v>
      </c>
      <c r="KL16">
        <v>62.94</v>
      </c>
      <c r="KM16">
        <v>64.239999999999995</v>
      </c>
      <c r="KN16">
        <v>65</v>
      </c>
      <c r="KO16">
        <v>64.66</v>
      </c>
      <c r="KP16">
        <v>64.23</v>
      </c>
      <c r="KQ16">
        <v>64.12</v>
      </c>
      <c r="KR16">
        <v>64.12</v>
      </c>
      <c r="KS16">
        <v>64.44</v>
      </c>
      <c r="KT16">
        <v>64.599999999999994</v>
      </c>
      <c r="KU16">
        <v>66.3</v>
      </c>
      <c r="KV16">
        <v>66.239999999999995</v>
      </c>
      <c r="KW16">
        <v>66.069999999999993</v>
      </c>
      <c r="KX16">
        <v>66.989999999999995</v>
      </c>
      <c r="KY16">
        <v>67.25</v>
      </c>
      <c r="KZ16">
        <v>66.989999999999995</v>
      </c>
      <c r="LA16">
        <v>67.14</v>
      </c>
      <c r="LB16">
        <v>67.67</v>
      </c>
      <c r="LC16">
        <v>67.44</v>
      </c>
      <c r="LD16">
        <v>67.48</v>
      </c>
      <c r="LE16">
        <v>67.64</v>
      </c>
      <c r="LF16">
        <v>67.55</v>
      </c>
      <c r="LG16">
        <v>68.260000000000005</v>
      </c>
      <c r="LH16">
        <v>67.709999999999994</v>
      </c>
      <c r="LI16">
        <v>67.510000000000005</v>
      </c>
      <c r="LJ16">
        <v>67.72</v>
      </c>
      <c r="LK16">
        <v>68.05</v>
      </c>
      <c r="LL16">
        <v>68.25</v>
      </c>
      <c r="LM16">
        <v>68.349999999999994</v>
      </c>
      <c r="LN16">
        <v>68.44</v>
      </c>
      <c r="LO16">
        <v>69.48</v>
      </c>
      <c r="LP16">
        <v>70.08</v>
      </c>
      <c r="LQ16">
        <v>69.39</v>
      </c>
      <c r="LR16">
        <v>69.569999999999993</v>
      </c>
      <c r="LS16">
        <v>70.19</v>
      </c>
      <c r="LT16">
        <v>68.540000000000006</v>
      </c>
      <c r="LU16">
        <v>69.73</v>
      </c>
      <c r="LV16">
        <v>69.8</v>
      </c>
      <c r="LW16">
        <v>70.08</v>
      </c>
      <c r="LX16">
        <v>70.47</v>
      </c>
      <c r="LY16">
        <v>70.33</v>
      </c>
      <c r="LZ16">
        <v>70.349999999999994</v>
      </c>
      <c r="MA16">
        <v>69.58</v>
      </c>
      <c r="MB16">
        <v>69.010000000000005</v>
      </c>
      <c r="MC16">
        <v>69.19</v>
      </c>
      <c r="MD16">
        <v>69.2</v>
      </c>
      <c r="ME16">
        <v>69.959999999999994</v>
      </c>
      <c r="MF16">
        <v>69.38</v>
      </c>
      <c r="MG16">
        <v>69.77</v>
      </c>
      <c r="MH16">
        <v>69.739999999999995</v>
      </c>
      <c r="MI16">
        <v>70.03</v>
      </c>
      <c r="MJ16">
        <v>68.8</v>
      </c>
      <c r="MK16">
        <v>68.14</v>
      </c>
      <c r="ML16">
        <v>68.75</v>
      </c>
      <c r="MM16">
        <v>68.89</v>
      </c>
      <c r="MN16">
        <v>69.13</v>
      </c>
      <c r="MO16">
        <v>68.95</v>
      </c>
      <c r="MP16">
        <v>69.45</v>
      </c>
      <c r="MQ16">
        <v>69.63</v>
      </c>
      <c r="MR16">
        <v>69.94</v>
      </c>
      <c r="MS16">
        <v>70.319999999999993</v>
      </c>
      <c r="MT16">
        <v>70.209999999999994</v>
      </c>
      <c r="MU16">
        <v>69.87</v>
      </c>
      <c r="MV16">
        <v>70.55</v>
      </c>
      <c r="MW16">
        <v>69.98</v>
      </c>
      <c r="MX16">
        <v>69.569999999999993</v>
      </c>
      <c r="MY16">
        <v>70</v>
      </c>
      <c r="MZ16">
        <v>69.959999999999994</v>
      </c>
      <c r="NA16">
        <v>69.849999999999994</v>
      </c>
      <c r="NB16">
        <v>70.11</v>
      </c>
      <c r="NC16">
        <v>70.22</v>
      </c>
      <c r="ND16">
        <v>69.12</v>
      </c>
      <c r="NE16">
        <v>69.91</v>
      </c>
      <c r="NF16">
        <v>70.680000000000007</v>
      </c>
      <c r="NG16">
        <v>70.77</v>
      </c>
      <c r="NH16">
        <v>71.05</v>
      </c>
      <c r="NI16">
        <v>71.08</v>
      </c>
      <c r="NJ16">
        <v>71.849999999999994</v>
      </c>
      <c r="NK16">
        <v>71.930000000000007</v>
      </c>
      <c r="NL16">
        <v>71.84</v>
      </c>
      <c r="NM16">
        <v>72.03</v>
      </c>
      <c r="NN16">
        <v>71.599999999999994</v>
      </c>
      <c r="NO16">
        <v>71.8</v>
      </c>
      <c r="NP16">
        <v>72.5</v>
      </c>
      <c r="NQ16">
        <v>72.31</v>
      </c>
      <c r="NR16">
        <v>72.16</v>
      </c>
      <c r="NS16">
        <v>73.069999999999993</v>
      </c>
      <c r="NT16">
        <v>73.900000000000006</v>
      </c>
      <c r="NU16">
        <v>73.680000000000007</v>
      </c>
      <c r="NV16">
        <v>73.23</v>
      </c>
      <c r="NW16">
        <v>73.81</v>
      </c>
      <c r="NX16">
        <v>73.78</v>
      </c>
      <c r="NY16">
        <v>73.260000000000005</v>
      </c>
      <c r="NZ16">
        <v>73.3</v>
      </c>
      <c r="OA16">
        <v>73.290000000000006</v>
      </c>
      <c r="OB16">
        <v>73.400000000000006</v>
      </c>
      <c r="OC16">
        <v>74.180000000000007</v>
      </c>
      <c r="OD16">
        <v>74.17</v>
      </c>
      <c r="OE16">
        <v>73.98</v>
      </c>
      <c r="OF16">
        <v>73.84</v>
      </c>
      <c r="OG16">
        <v>73.959999999999994</v>
      </c>
      <c r="OH16">
        <v>74.430000000000007</v>
      </c>
      <c r="OI16">
        <v>74.22</v>
      </c>
      <c r="OJ16">
        <v>73.89</v>
      </c>
      <c r="OK16">
        <v>73.37</v>
      </c>
      <c r="OL16">
        <v>73.8</v>
      </c>
      <c r="OM16">
        <v>73.180000000000007</v>
      </c>
      <c r="ON16">
        <v>73.44</v>
      </c>
      <c r="OO16">
        <v>73.9101</v>
      </c>
      <c r="OP16" t="str">
        <v>Close</v>
      </c>
    </row>
    <row r="17" spans="1:406" x14ac:dyDescent="0.2">
      <c r="A17" t="s">
        <v>45</v>
      </c>
      <c r="B17" t="str">
        <v>Vanguard Total Bond Market Index Fund</v>
      </c>
      <c r="D17" s="5">
        <v>71.594999999999999</v>
      </c>
      <c r="E17" s="6">
        <v>-0.1186</v>
      </c>
      <c r="F17">
        <v>74.38</v>
      </c>
      <c r="G17">
        <v>67.989999999999995</v>
      </c>
      <c r="H17" s="7">
        <v>7881488</v>
      </c>
      <c r="I17" s="2">
        <f t="shared" si="12"/>
        <v>-1.6805024576734055E-2</v>
      </c>
      <c r="J17" s="2">
        <f t="shared" si="13"/>
        <v>1.7452167331773794E-2</v>
      </c>
      <c r="K17" s="2">
        <f t="shared" si="14"/>
        <v>-3.0159499854572225E-2</v>
      </c>
      <c r="L17" s="2">
        <f t="shared" si="15"/>
        <v>4.8515114409826143E-3</v>
      </c>
      <c r="M17" s="4">
        <f t="shared" si="1"/>
        <v>-0.11767827634512655</v>
      </c>
      <c r="N17" s="4">
        <f t="shared" si="2"/>
        <v>-0.34757320765412891</v>
      </c>
      <c r="O17" s="4">
        <f t="shared" si="3"/>
        <v>-0.14454218593677837</v>
      </c>
      <c r="P17" s="4">
        <f t="shared" si="4"/>
        <v>-0.14130744553023145</v>
      </c>
      <c r="Q17" t="str">
        <v>Intermediate-Term Bond</v>
      </c>
      <c r="R17" s="7">
        <v>106289125986.53999</v>
      </c>
      <c r="S17" t="str">
        <v>921937835</v>
      </c>
      <c r="T17" t="str">
        <v>This index measures the performance of a wide spectrum of public, investment-grade, taxable, fixed income securities in the United States-including government, corporate, and international dollar-denominated bonds, as well as mortgage-backed and asset-backed securities-all with maturities of more than 1 year. All of the fund's investments will be selected through the sampling process, and at least 80% of its assets will be invested in bonds held in the index.</v>
      </c>
      <c r="U17" t="str">
        <v>US</v>
      </c>
      <c r="V17" s="2">
        <v>2.9999999999999997E-4</v>
      </c>
      <c r="W17" t="str">
        <v>2007-04-03</v>
      </c>
      <c r="X17" t="str">
        <v>US9219378356</v>
      </c>
      <c r="Y17" s="7">
        <v>71.650000000000006</v>
      </c>
      <c r="Z17" t="str">
        <v>USD</v>
      </c>
      <c r="AA17" s="2"/>
      <c r="AB17" s="2"/>
      <c r="AD17" s="7">
        <f t="shared" si="5"/>
        <v>0.41420000000000001</v>
      </c>
      <c r="AE17" s="7">
        <f t="shared" si="6"/>
        <v>2.3432489999999997</v>
      </c>
      <c r="AF17" s="7">
        <f t="shared" si="7"/>
        <v>6.0807760000000011</v>
      </c>
      <c r="AG17" s="7">
        <f t="shared" si="8"/>
        <v>10.344036000000003</v>
      </c>
      <c r="AH17" s="7">
        <f>SUM([1]!_xldudf_WISEPRICE($A17,"close",,DATE(YEAR($B$1),1,2)))</f>
        <v>73.239999999999995</v>
      </c>
      <c r="AI17" s="7">
        <f t="shared" si="9"/>
        <v>72.67</v>
      </c>
      <c r="AJ17" s="7">
        <f t="shared" si="10"/>
        <v>85.15</v>
      </c>
      <c r="AK17" s="7">
        <f t="shared" si="11"/>
        <v>79.98</v>
      </c>
      <c r="AO17" cm="1">
        <f t="array" ref="AO17:OP17">TRANSPOSE(INDEX(_xlfn._xlws.SORT(_xldudf_WISEPRICE(A17,"close",365)),,2))</f>
        <v>69.400000000000006</v>
      </c>
      <c r="AP17">
        <v>70.06</v>
      </c>
      <c r="AQ17">
        <v>70.34</v>
      </c>
      <c r="AR17">
        <v>70.709999999999994</v>
      </c>
      <c r="AS17">
        <v>70.569999999999993</v>
      </c>
      <c r="AT17">
        <v>70.349999999999994</v>
      </c>
      <c r="AU17">
        <v>70.260000000000005</v>
      </c>
      <c r="AV17">
        <v>70.150000000000006</v>
      </c>
      <c r="AW17">
        <v>69.88</v>
      </c>
      <c r="AX17">
        <v>69.900000000000006</v>
      </c>
      <c r="AY17">
        <v>69.63</v>
      </c>
      <c r="AZ17">
        <v>69.94</v>
      </c>
      <c r="BA17">
        <v>70.040000000000006</v>
      </c>
      <c r="BB17">
        <v>71.489999999999995</v>
      </c>
      <c r="BC17">
        <v>71.489999999999995</v>
      </c>
      <c r="BD17">
        <v>71.260000000000005</v>
      </c>
      <c r="BE17">
        <v>71.760000000000005</v>
      </c>
      <c r="BF17">
        <v>72.17</v>
      </c>
      <c r="BG17">
        <v>71.87</v>
      </c>
      <c r="BH17">
        <v>71.75</v>
      </c>
      <c r="BI17">
        <v>71.75</v>
      </c>
      <c r="BJ17">
        <v>72.12</v>
      </c>
      <c r="BK17">
        <v>72.56</v>
      </c>
      <c r="BL17">
        <v>72.56</v>
      </c>
      <c r="BM17">
        <v>72.47</v>
      </c>
      <c r="BN17">
        <v>72.2</v>
      </c>
      <c r="BO17">
        <v>72.760000000000005</v>
      </c>
      <c r="BP17">
        <v>73.2</v>
      </c>
      <c r="BQ17">
        <v>73.5</v>
      </c>
      <c r="BR17">
        <v>72.92</v>
      </c>
      <c r="BS17">
        <v>73.16</v>
      </c>
      <c r="BT17">
        <v>73.8</v>
      </c>
      <c r="BU17">
        <v>73.59</v>
      </c>
      <c r="BV17">
        <v>73.16</v>
      </c>
      <c r="BW17">
        <v>73.16</v>
      </c>
      <c r="BX17">
        <v>73.66</v>
      </c>
      <c r="BY17">
        <v>73.84</v>
      </c>
      <c r="BZ17">
        <v>73.88</v>
      </c>
      <c r="CA17">
        <v>73.69</v>
      </c>
      <c r="CB17">
        <v>73.25</v>
      </c>
      <c r="CC17">
        <v>72.77</v>
      </c>
      <c r="CD17">
        <v>72.94</v>
      </c>
      <c r="CE17">
        <v>72.930000000000007</v>
      </c>
      <c r="CF17">
        <v>72.53</v>
      </c>
      <c r="CG17">
        <v>71.97</v>
      </c>
      <c r="CH17">
        <v>71.87</v>
      </c>
      <c r="CI17">
        <v>72.14</v>
      </c>
      <c r="CJ17">
        <v>71.84</v>
      </c>
      <c r="CK17">
        <v>72.22</v>
      </c>
      <c r="CL17">
        <v>72.63</v>
      </c>
      <c r="CM17">
        <v>72.55</v>
      </c>
      <c r="CN17">
        <v>73.349999999999994</v>
      </c>
      <c r="CO17">
        <v>73.55</v>
      </c>
      <c r="CP17">
        <v>73.260000000000005</v>
      </c>
      <c r="CQ17">
        <v>73.650000000000006</v>
      </c>
      <c r="CR17">
        <v>74.22</v>
      </c>
      <c r="CS17">
        <v>73.97</v>
      </c>
      <c r="CT17">
        <v>73.87</v>
      </c>
      <c r="CU17">
        <v>74.55</v>
      </c>
      <c r="CV17">
        <v>74.400000000000006</v>
      </c>
      <c r="CW17">
        <v>74.069999999999993</v>
      </c>
      <c r="CX17">
        <v>73.89</v>
      </c>
      <c r="CY17">
        <v>74.22</v>
      </c>
      <c r="CZ17">
        <v>74.31</v>
      </c>
      <c r="DA17">
        <v>74.17</v>
      </c>
      <c r="DB17">
        <v>74.09</v>
      </c>
      <c r="DC17">
        <v>73.88</v>
      </c>
      <c r="DD17">
        <v>74.22</v>
      </c>
      <c r="DE17">
        <v>74.52</v>
      </c>
      <c r="DF17">
        <v>74.569999999999993</v>
      </c>
      <c r="DG17">
        <v>73.91</v>
      </c>
      <c r="DH17">
        <v>73.45</v>
      </c>
      <c r="DI17">
        <v>73.349999999999994</v>
      </c>
      <c r="DJ17">
        <v>73.48</v>
      </c>
      <c r="DK17">
        <v>73.180000000000007</v>
      </c>
      <c r="DL17">
        <v>72.87</v>
      </c>
      <c r="DM17">
        <v>73.069999999999993</v>
      </c>
      <c r="DN17">
        <v>72.819999999999993</v>
      </c>
      <c r="DO17">
        <v>72.66</v>
      </c>
      <c r="DP17">
        <v>72.38</v>
      </c>
      <c r="DQ17">
        <v>72.540000000000006</v>
      </c>
      <c r="DR17">
        <v>71.91</v>
      </c>
      <c r="DS17">
        <v>72.069999999999993</v>
      </c>
      <c r="DT17">
        <v>72.33</v>
      </c>
      <c r="DU17">
        <v>71.930000000000007</v>
      </c>
      <c r="DV17">
        <v>72.05</v>
      </c>
      <c r="DW17">
        <v>72.069999999999993</v>
      </c>
      <c r="DX17">
        <v>71.48</v>
      </c>
      <c r="DY17">
        <v>71.33</v>
      </c>
      <c r="DZ17">
        <v>71.88</v>
      </c>
      <c r="EA17">
        <v>71.709999999999994</v>
      </c>
      <c r="EB17">
        <v>71.63</v>
      </c>
      <c r="EC17">
        <v>71.569999999999993</v>
      </c>
      <c r="ED17">
        <v>71.81</v>
      </c>
      <c r="EE17">
        <v>72.67</v>
      </c>
      <c r="EF17">
        <v>73.25</v>
      </c>
      <c r="EG17">
        <v>72.790000000000006</v>
      </c>
      <c r="EH17">
        <v>73.540000000000006</v>
      </c>
      <c r="EI17">
        <v>73.19</v>
      </c>
      <c r="EJ17">
        <v>73.72</v>
      </c>
      <c r="EK17">
        <v>73.400000000000006</v>
      </c>
      <c r="EL17">
        <v>73.2</v>
      </c>
      <c r="EM17">
        <v>73.849999999999994</v>
      </c>
      <c r="EN17">
        <v>74.02</v>
      </c>
      <c r="EO17">
        <v>74.17</v>
      </c>
      <c r="EP17">
        <v>73.400000000000006</v>
      </c>
      <c r="EQ17">
        <v>73.27</v>
      </c>
      <c r="ER17">
        <v>73.349999999999994</v>
      </c>
      <c r="ES17">
        <v>73.45</v>
      </c>
      <c r="ET17">
        <v>73.83</v>
      </c>
      <c r="EU17">
        <v>73.959999999999994</v>
      </c>
      <c r="EV17">
        <v>74.260000000000005</v>
      </c>
      <c r="EW17">
        <v>74.459999999999994</v>
      </c>
      <c r="EX17">
        <v>74.44</v>
      </c>
      <c r="EY17">
        <v>73.94</v>
      </c>
      <c r="EZ17">
        <v>73.97</v>
      </c>
      <c r="FA17">
        <v>74.05</v>
      </c>
      <c r="FB17">
        <v>74.010000000000005</v>
      </c>
      <c r="FC17">
        <v>73.680000000000007</v>
      </c>
      <c r="FD17">
        <v>73.28</v>
      </c>
      <c r="FE17">
        <v>73.39</v>
      </c>
      <c r="FF17">
        <v>73.290000000000006</v>
      </c>
      <c r="FG17">
        <v>73.61</v>
      </c>
      <c r="FH17">
        <v>73.48</v>
      </c>
      <c r="FI17">
        <v>73.77</v>
      </c>
      <c r="FJ17">
        <v>74.25</v>
      </c>
      <c r="FK17">
        <v>73.989999999999995</v>
      </c>
      <c r="FL17">
        <v>73.67</v>
      </c>
      <c r="FM17">
        <v>74.08</v>
      </c>
      <c r="FN17">
        <v>73.14</v>
      </c>
      <c r="FO17">
        <v>73.86</v>
      </c>
      <c r="FP17">
        <v>74.17</v>
      </c>
      <c r="FQ17">
        <v>74.069999999999993</v>
      </c>
      <c r="FR17">
        <v>73.8</v>
      </c>
      <c r="FS17">
        <v>73.45</v>
      </c>
      <c r="FT17">
        <v>73.37</v>
      </c>
      <c r="FU17">
        <v>73.819999999999993</v>
      </c>
      <c r="FV17">
        <v>74.06</v>
      </c>
      <c r="FW17">
        <v>73.67</v>
      </c>
      <c r="FX17">
        <v>73.48</v>
      </c>
      <c r="FY17">
        <v>73.3</v>
      </c>
      <c r="FZ17">
        <v>73.17</v>
      </c>
      <c r="GA17">
        <v>72.87</v>
      </c>
      <c r="GB17">
        <v>72.67</v>
      </c>
      <c r="GC17">
        <v>72.650000000000006</v>
      </c>
      <c r="GD17">
        <v>72.7</v>
      </c>
      <c r="GE17">
        <v>72.5</v>
      </c>
      <c r="GF17">
        <v>72.23</v>
      </c>
      <c r="GG17">
        <v>72.319999999999993</v>
      </c>
      <c r="GH17">
        <v>72.8</v>
      </c>
      <c r="GI17">
        <v>73.040000000000006</v>
      </c>
      <c r="GJ17">
        <v>73.05</v>
      </c>
      <c r="GK17">
        <v>72.64</v>
      </c>
      <c r="GL17">
        <v>72.650000000000006</v>
      </c>
      <c r="GM17">
        <v>72.75</v>
      </c>
      <c r="GN17">
        <v>72.34</v>
      </c>
      <c r="GO17">
        <v>72.7</v>
      </c>
      <c r="GP17">
        <v>72.55</v>
      </c>
      <c r="GQ17">
        <v>72.7</v>
      </c>
      <c r="GR17">
        <v>72.38</v>
      </c>
      <c r="GS17">
        <v>72.44</v>
      </c>
      <c r="GT17">
        <v>72.89</v>
      </c>
      <c r="GU17">
        <v>72.73</v>
      </c>
      <c r="GV17">
        <v>72.83</v>
      </c>
      <c r="GW17">
        <v>72.95</v>
      </c>
      <c r="GX17">
        <v>72.599999999999994</v>
      </c>
      <c r="GY17">
        <v>72.81</v>
      </c>
      <c r="GZ17">
        <v>72.900000000000006</v>
      </c>
      <c r="HA17">
        <v>72.760000000000005</v>
      </c>
      <c r="HB17">
        <v>72.989999999999995</v>
      </c>
      <c r="HC17">
        <v>72.44</v>
      </c>
      <c r="HD17">
        <v>72.69</v>
      </c>
      <c r="HE17">
        <v>72.3</v>
      </c>
      <c r="HF17">
        <v>72</v>
      </c>
      <c r="HG17">
        <v>71.540000000000006</v>
      </c>
      <c r="HH17">
        <v>71.5</v>
      </c>
      <c r="HI17">
        <v>71.75</v>
      </c>
      <c r="HJ17">
        <v>71.900000000000006</v>
      </c>
      <c r="HK17">
        <v>72.47</v>
      </c>
      <c r="HL17">
        <v>72.91</v>
      </c>
      <c r="HM17">
        <v>72.569999999999993</v>
      </c>
      <c r="HN17">
        <v>72.650000000000006</v>
      </c>
      <c r="HO17">
        <v>72.739999999999995</v>
      </c>
      <c r="HP17">
        <v>72.91</v>
      </c>
      <c r="HQ17">
        <v>72.569999999999993</v>
      </c>
      <c r="HR17">
        <v>72.62</v>
      </c>
      <c r="HS17">
        <v>72.5</v>
      </c>
      <c r="HT17">
        <v>72.42</v>
      </c>
      <c r="HU17">
        <v>72.66</v>
      </c>
      <c r="HV17">
        <v>72.040000000000006</v>
      </c>
      <c r="HW17">
        <v>72.290000000000006</v>
      </c>
      <c r="HX17">
        <v>72.42</v>
      </c>
      <c r="HY17">
        <v>71.78</v>
      </c>
      <c r="HZ17">
        <v>71.55</v>
      </c>
      <c r="IA17">
        <v>71.11</v>
      </c>
      <c r="IB17">
        <v>71.7</v>
      </c>
      <c r="IC17">
        <v>71.59</v>
      </c>
      <c r="ID17">
        <v>71.849999999999994</v>
      </c>
      <c r="IE17">
        <v>71.87</v>
      </c>
      <c r="IF17">
        <v>71.47</v>
      </c>
      <c r="IG17">
        <v>71.239999999999995</v>
      </c>
      <c r="IH17">
        <v>71.150000000000006</v>
      </c>
      <c r="II17">
        <v>70.989999999999995</v>
      </c>
      <c r="IJ17">
        <v>70.790000000000006</v>
      </c>
      <c r="IK17">
        <v>70.72</v>
      </c>
      <c r="IL17">
        <v>70.87</v>
      </c>
      <c r="IM17">
        <v>70.53</v>
      </c>
      <c r="IN17">
        <v>70.62</v>
      </c>
      <c r="IO17">
        <v>71.260000000000005</v>
      </c>
      <c r="IP17">
        <v>71.09</v>
      </c>
      <c r="IQ17">
        <v>71.09</v>
      </c>
      <c r="IR17">
        <v>71.22</v>
      </c>
      <c r="IS17">
        <v>71.66</v>
      </c>
      <c r="IT17">
        <v>71.63</v>
      </c>
      <c r="IU17">
        <v>71.75</v>
      </c>
      <c r="IV17">
        <v>71.209999999999994</v>
      </c>
      <c r="IW17">
        <v>70.819999999999993</v>
      </c>
      <c r="IX17">
        <v>70.739999999999995</v>
      </c>
      <c r="IY17">
        <v>70.98</v>
      </c>
      <c r="IZ17">
        <v>71</v>
      </c>
      <c r="JA17">
        <v>70.89</v>
      </c>
      <c r="JB17">
        <v>70.94</v>
      </c>
      <c r="JC17">
        <v>71.05</v>
      </c>
      <c r="JD17">
        <v>70.930000000000007</v>
      </c>
      <c r="JE17">
        <v>70.790000000000006</v>
      </c>
      <c r="JF17">
        <v>70.86</v>
      </c>
      <c r="JG17">
        <v>70.709999999999994</v>
      </c>
      <c r="JH17">
        <v>70.62</v>
      </c>
      <c r="JI17">
        <v>70.180000000000007</v>
      </c>
      <c r="JJ17">
        <v>70.47</v>
      </c>
      <c r="JK17">
        <v>69.95</v>
      </c>
      <c r="JL17">
        <v>69.88</v>
      </c>
      <c r="JM17">
        <v>69.63</v>
      </c>
      <c r="JN17">
        <v>69.81</v>
      </c>
      <c r="JO17">
        <v>69.78</v>
      </c>
      <c r="JP17">
        <v>69.11</v>
      </c>
      <c r="JQ17">
        <v>68.55</v>
      </c>
      <c r="JR17">
        <v>69</v>
      </c>
      <c r="JS17">
        <v>69.05</v>
      </c>
      <c r="JT17">
        <v>68.78</v>
      </c>
      <c r="JU17">
        <v>69.48</v>
      </c>
      <c r="JV17">
        <v>69.41</v>
      </c>
      <c r="JW17">
        <v>69.73</v>
      </c>
      <c r="JX17">
        <v>69.13</v>
      </c>
      <c r="JY17">
        <v>69.45</v>
      </c>
      <c r="JZ17">
        <v>69.09</v>
      </c>
      <c r="KA17">
        <v>68.64</v>
      </c>
      <c r="KB17">
        <v>68.34</v>
      </c>
      <c r="KC17">
        <v>68.040000000000006</v>
      </c>
      <c r="KD17">
        <v>68.290000000000006</v>
      </c>
      <c r="KE17">
        <v>68.55</v>
      </c>
      <c r="KF17">
        <v>68.78</v>
      </c>
      <c r="KG17">
        <v>68.260000000000005</v>
      </c>
      <c r="KH17">
        <v>68.72</v>
      </c>
      <c r="KI17">
        <v>68.72</v>
      </c>
      <c r="KJ17">
        <v>68.55</v>
      </c>
      <c r="KK17">
        <v>68.53</v>
      </c>
      <c r="KL17">
        <v>68.989999999999995</v>
      </c>
      <c r="KM17">
        <v>69.39</v>
      </c>
      <c r="KN17">
        <v>69.8</v>
      </c>
      <c r="KO17">
        <v>69.5</v>
      </c>
      <c r="KP17">
        <v>69.849999999999994</v>
      </c>
      <c r="KQ17">
        <v>70.069999999999993</v>
      </c>
      <c r="KR17">
        <v>69.55</v>
      </c>
      <c r="KS17">
        <v>69.680000000000007</v>
      </c>
      <c r="KT17">
        <v>69.66</v>
      </c>
      <c r="KU17">
        <v>70.510000000000005</v>
      </c>
      <c r="KV17">
        <v>70.12</v>
      </c>
      <c r="KW17">
        <v>70.540000000000006</v>
      </c>
      <c r="KX17">
        <v>70.64</v>
      </c>
      <c r="KY17">
        <v>70.739999999999995</v>
      </c>
      <c r="KZ17">
        <v>70.84</v>
      </c>
      <c r="LA17">
        <v>70.900000000000006</v>
      </c>
      <c r="LB17">
        <v>70.56</v>
      </c>
      <c r="LC17">
        <v>70.989999999999995</v>
      </c>
      <c r="LD17">
        <v>71.290000000000006</v>
      </c>
      <c r="LE17">
        <v>71.66</v>
      </c>
      <c r="LF17">
        <v>71.430000000000007</v>
      </c>
      <c r="LG17">
        <v>71.81</v>
      </c>
      <c r="LH17">
        <v>71.52</v>
      </c>
      <c r="LI17">
        <v>71.98</v>
      </c>
      <c r="LJ17">
        <v>72.19</v>
      </c>
      <c r="LK17">
        <v>72.17</v>
      </c>
      <c r="LL17">
        <v>71.819999999999993</v>
      </c>
      <c r="LM17">
        <v>71.83</v>
      </c>
      <c r="LN17">
        <v>72.040000000000006</v>
      </c>
      <c r="LO17">
        <v>72.959999999999994</v>
      </c>
      <c r="LP17">
        <v>73.510000000000005</v>
      </c>
      <c r="LQ17">
        <v>73.400000000000006</v>
      </c>
      <c r="LR17">
        <v>73.25</v>
      </c>
      <c r="LS17">
        <v>73.39</v>
      </c>
      <c r="LT17">
        <v>73.63</v>
      </c>
      <c r="LU17">
        <v>73.62</v>
      </c>
      <c r="LV17">
        <v>73.36</v>
      </c>
      <c r="LW17">
        <v>73.430000000000007</v>
      </c>
      <c r="LX17">
        <v>73.900000000000006</v>
      </c>
      <c r="LY17">
        <v>73.72</v>
      </c>
      <c r="LZ17">
        <v>73.55</v>
      </c>
      <c r="MA17">
        <v>73.239999999999995</v>
      </c>
      <c r="MB17">
        <v>73.3</v>
      </c>
      <c r="MC17">
        <v>72.97</v>
      </c>
      <c r="MD17">
        <v>72.75</v>
      </c>
      <c r="ME17">
        <v>73.069999999999993</v>
      </c>
      <c r="MF17">
        <v>73.06</v>
      </c>
      <c r="MG17">
        <v>72.930000000000007</v>
      </c>
      <c r="MH17">
        <v>73.31</v>
      </c>
      <c r="MI17">
        <v>73.459999999999994</v>
      </c>
      <c r="MJ17">
        <v>72.94</v>
      </c>
      <c r="MK17">
        <v>72.77</v>
      </c>
      <c r="ML17">
        <v>72.67</v>
      </c>
      <c r="MM17">
        <v>72.67</v>
      </c>
      <c r="MN17">
        <v>72.790000000000006</v>
      </c>
      <c r="MO17">
        <v>72.62</v>
      </c>
      <c r="MP17">
        <v>72.47</v>
      </c>
      <c r="MQ17">
        <v>72.81</v>
      </c>
      <c r="MR17">
        <v>72.7</v>
      </c>
      <c r="MS17">
        <v>72.989999999999995</v>
      </c>
      <c r="MT17">
        <v>73.12</v>
      </c>
      <c r="MU17">
        <v>73.430000000000007</v>
      </c>
      <c r="MV17">
        <v>73.66</v>
      </c>
      <c r="MW17">
        <v>73</v>
      </c>
      <c r="MX17">
        <v>72.42</v>
      </c>
      <c r="MY17">
        <v>72.760000000000005</v>
      </c>
      <c r="MZ17">
        <v>72.62</v>
      </c>
      <c r="NA17">
        <v>72.430000000000007</v>
      </c>
      <c r="NB17">
        <v>72.37</v>
      </c>
      <c r="NC17">
        <v>72.39</v>
      </c>
      <c r="ND17">
        <v>71.760000000000005</v>
      </c>
      <c r="NE17">
        <v>72.03</v>
      </c>
      <c r="NF17">
        <v>72.23</v>
      </c>
      <c r="NG17">
        <v>72</v>
      </c>
      <c r="NH17">
        <v>72.09</v>
      </c>
      <c r="NI17">
        <v>71.89</v>
      </c>
      <c r="NJ17">
        <v>71.92</v>
      </c>
      <c r="NK17">
        <v>72.180000000000007</v>
      </c>
      <c r="NL17">
        <v>72.05</v>
      </c>
      <c r="NM17">
        <v>71.94</v>
      </c>
      <c r="NN17">
        <v>72.099999999999994</v>
      </c>
      <c r="NO17">
        <v>72.22</v>
      </c>
      <c r="NP17">
        <v>72.319999999999993</v>
      </c>
      <c r="NQ17">
        <v>72.150000000000006</v>
      </c>
      <c r="NR17">
        <v>72.540000000000006</v>
      </c>
      <c r="NS17">
        <v>72.67</v>
      </c>
      <c r="NT17">
        <v>72.790000000000006</v>
      </c>
      <c r="NU17">
        <v>72.86</v>
      </c>
      <c r="NV17">
        <v>72.83</v>
      </c>
      <c r="NW17">
        <v>72.61</v>
      </c>
      <c r="NX17">
        <v>72.489999999999995</v>
      </c>
      <c r="NY17">
        <v>72.06</v>
      </c>
      <c r="NZ17">
        <v>72.02</v>
      </c>
      <c r="OA17">
        <v>71.930000000000007</v>
      </c>
      <c r="OB17">
        <v>72.12</v>
      </c>
      <c r="OC17">
        <v>72.25</v>
      </c>
      <c r="OD17">
        <v>72.31</v>
      </c>
      <c r="OE17">
        <v>72.55</v>
      </c>
      <c r="OF17">
        <v>72.41</v>
      </c>
      <c r="OG17">
        <v>72.47</v>
      </c>
      <c r="OH17">
        <v>72.72</v>
      </c>
      <c r="OI17">
        <v>72.63</v>
      </c>
      <c r="OJ17">
        <v>71.92</v>
      </c>
      <c r="OK17">
        <v>71.84</v>
      </c>
      <c r="OL17">
        <v>71.89</v>
      </c>
      <c r="OM17">
        <v>72.040000000000006</v>
      </c>
      <c r="ON17">
        <v>71.680000000000007</v>
      </c>
      <c r="OO17">
        <v>71.594999999999999</v>
      </c>
      <c r="OP17" t="str">
        <v>Close</v>
      </c>
    </row>
    <row r="18" spans="1:406" x14ac:dyDescent="0.2">
      <c r="A18" t="s">
        <v>46</v>
      </c>
      <c r="B18" t="str">
        <v>iShares Core U.S. Aggregate Bond ETF</v>
      </c>
      <c r="D18" s="5">
        <v>96.54</v>
      </c>
      <c r="E18" s="6">
        <v>-0.14480000000000001</v>
      </c>
      <c r="F18">
        <v>100.42</v>
      </c>
      <c r="G18">
        <v>91.58</v>
      </c>
      <c r="H18" s="7">
        <v>8935614</v>
      </c>
      <c r="I18" s="2">
        <f t="shared" si="12"/>
        <v>-1.6810184247823323E-2</v>
      </c>
      <c r="J18" s="2">
        <f t="shared" si="13"/>
        <v>1.6901977775512389E-2</v>
      </c>
      <c r="K18" s="2">
        <f t="shared" si="14"/>
        <v>-3.0837011003043147E-2</v>
      </c>
      <c r="L18" s="2">
        <f t="shared" si="15"/>
        <v>3.9842362954003452E-3</v>
      </c>
      <c r="M18" s="4">
        <f t="shared" si="1"/>
        <v>-0.11768343601621582</v>
      </c>
      <c r="N18" s="4">
        <f t="shared" si="2"/>
        <v>-0.34812339721039032</v>
      </c>
      <c r="O18" s="4">
        <f t="shared" si="3"/>
        <v>-0.14521969708524929</v>
      </c>
      <c r="P18" s="4">
        <f t="shared" si="4"/>
        <v>-0.14217472067581371</v>
      </c>
      <c r="Q18" t="str">
        <v>Fixed Income</v>
      </c>
      <c r="R18" s="7">
        <v>104752224450</v>
      </c>
      <c r="S18" t="str">
        <v>464287226</v>
      </c>
      <c r="T18" t="str">
        <v>The index measures the performance of the total U.S. investment-grade bond market. The fund will invest at least 80% of its assets in the component securities of the underlying index and TBAs that have economic characteristics that are substantially identical to the economic characteristics of the component securities of the underlying index, and the fund will invest at least 90% of its assets in fixed income securities of the types included in the underlying index that the advisor believes will help the fund track the underlying index.</v>
      </c>
      <c r="U18" t="str">
        <v>US</v>
      </c>
      <c r="V18" s="2">
        <v>2.9999999999999997E-4</v>
      </c>
      <c r="W18" t="str">
        <v>2003-09-22</v>
      </c>
      <c r="X18" t="str">
        <v>US4642872265</v>
      </c>
      <c r="Y18" s="7">
        <v>96.643100000000004</v>
      </c>
      <c r="Z18" t="str">
        <v>USD</v>
      </c>
      <c r="AA18" s="2"/>
      <c r="AB18" s="2"/>
      <c r="AD18" s="7">
        <f t="shared" si="5"/>
        <v>0.57949000000000006</v>
      </c>
      <c r="AE18" s="7">
        <f t="shared" si="6"/>
        <v>3.2079149999999998</v>
      </c>
      <c r="AF18" s="7">
        <f t="shared" si="7"/>
        <v>7.6452549999999979</v>
      </c>
      <c r="AG18" s="7">
        <f t="shared" si="8"/>
        <v>13.057455000000003</v>
      </c>
      <c r="AH18" s="7">
        <f>SUM([1]!_xldudf_WISEPRICE($A18,"close",,DATE(YEAR($B$1),1,2)))</f>
        <v>98.78</v>
      </c>
      <c r="AI18" s="7">
        <f t="shared" si="9"/>
        <v>98.09</v>
      </c>
      <c r="AJ18" s="7">
        <f t="shared" si="10"/>
        <v>114.45</v>
      </c>
      <c r="AK18" s="7">
        <f t="shared" si="11"/>
        <v>107.44</v>
      </c>
      <c r="AO18" cm="1">
        <f t="array" ref="AO18:OP18">TRANSPOSE(INDEX(_xlfn._xlws.SORT(_xldudf_WISEPRICE(A18,"close",365)),,2))</f>
        <v>93.64</v>
      </c>
      <c r="AP18">
        <v>94.56</v>
      </c>
      <c r="AQ18">
        <v>94.98</v>
      </c>
      <c r="AR18">
        <v>95.46</v>
      </c>
      <c r="AS18">
        <v>95.22</v>
      </c>
      <c r="AT18">
        <v>94.9</v>
      </c>
      <c r="AU18">
        <v>94.86</v>
      </c>
      <c r="AV18">
        <v>94.7</v>
      </c>
      <c r="AW18">
        <v>94.35</v>
      </c>
      <c r="AX18">
        <v>94.34</v>
      </c>
      <c r="AY18">
        <v>94.04</v>
      </c>
      <c r="AZ18">
        <v>94.44</v>
      </c>
      <c r="BA18">
        <v>94.55</v>
      </c>
      <c r="BB18">
        <v>96.58</v>
      </c>
      <c r="BC18">
        <v>96.51</v>
      </c>
      <c r="BD18">
        <v>96.24</v>
      </c>
      <c r="BE18">
        <v>96.95</v>
      </c>
      <c r="BF18">
        <v>97.55</v>
      </c>
      <c r="BG18">
        <v>97.14</v>
      </c>
      <c r="BH18">
        <v>97</v>
      </c>
      <c r="BI18">
        <v>96.94</v>
      </c>
      <c r="BJ18">
        <v>97.44</v>
      </c>
      <c r="BK18">
        <v>98.02</v>
      </c>
      <c r="BL18">
        <v>98.04</v>
      </c>
      <c r="BM18">
        <v>97.88</v>
      </c>
      <c r="BN18">
        <v>97.53</v>
      </c>
      <c r="BO18">
        <v>98.29</v>
      </c>
      <c r="BP18">
        <v>98.88</v>
      </c>
      <c r="BQ18">
        <v>99.29</v>
      </c>
      <c r="BR18">
        <v>98.51</v>
      </c>
      <c r="BS18">
        <v>98.8</v>
      </c>
      <c r="BT18">
        <v>99.68</v>
      </c>
      <c r="BU18">
        <v>99.38</v>
      </c>
      <c r="BV18">
        <v>98.79</v>
      </c>
      <c r="BW18">
        <v>98.81</v>
      </c>
      <c r="BX18">
        <v>99.47</v>
      </c>
      <c r="BY18">
        <v>99.69</v>
      </c>
      <c r="BZ18">
        <v>99.61</v>
      </c>
      <c r="CA18">
        <v>99.35</v>
      </c>
      <c r="CB18">
        <v>98.74</v>
      </c>
      <c r="CC18">
        <v>98.07</v>
      </c>
      <c r="CD18">
        <v>98.34</v>
      </c>
      <c r="CE18">
        <v>98.31</v>
      </c>
      <c r="CF18">
        <v>97.97</v>
      </c>
      <c r="CG18">
        <v>97.26</v>
      </c>
      <c r="CH18">
        <v>97.09</v>
      </c>
      <c r="CI18">
        <v>97.45</v>
      </c>
      <c r="CJ18">
        <v>96.99</v>
      </c>
      <c r="CK18">
        <v>97.56</v>
      </c>
      <c r="CL18">
        <v>98.1</v>
      </c>
      <c r="CM18">
        <v>98.02</v>
      </c>
      <c r="CN18">
        <v>99.09</v>
      </c>
      <c r="CO18">
        <v>99.34</v>
      </c>
      <c r="CP18">
        <v>98.96</v>
      </c>
      <c r="CQ18">
        <v>99.57</v>
      </c>
      <c r="CR18">
        <v>100.29</v>
      </c>
      <c r="CS18">
        <v>99.92</v>
      </c>
      <c r="CT18">
        <v>99.74</v>
      </c>
      <c r="CU18">
        <v>100.73</v>
      </c>
      <c r="CV18">
        <v>100.5</v>
      </c>
      <c r="CW18">
        <v>100.09</v>
      </c>
      <c r="CX18">
        <v>99.84</v>
      </c>
      <c r="CY18">
        <v>100.28</v>
      </c>
      <c r="CZ18">
        <v>100.4</v>
      </c>
      <c r="DA18">
        <v>100.23</v>
      </c>
      <c r="DB18">
        <v>100.08</v>
      </c>
      <c r="DC18">
        <v>99.81</v>
      </c>
      <c r="DD18">
        <v>100.22</v>
      </c>
      <c r="DE18">
        <v>100.68</v>
      </c>
      <c r="DF18">
        <v>100.79</v>
      </c>
      <c r="DG18">
        <v>99.82</v>
      </c>
      <c r="DH18">
        <v>99.27</v>
      </c>
      <c r="DI18">
        <v>99.1</v>
      </c>
      <c r="DJ18">
        <v>99.24</v>
      </c>
      <c r="DK18">
        <v>98.85</v>
      </c>
      <c r="DL18">
        <v>98.42</v>
      </c>
      <c r="DM18">
        <v>98.72</v>
      </c>
      <c r="DN18">
        <v>98.37</v>
      </c>
      <c r="DO18">
        <v>98.18</v>
      </c>
      <c r="DP18">
        <v>97.77</v>
      </c>
      <c r="DQ18">
        <v>98</v>
      </c>
      <c r="DR18">
        <v>97.08</v>
      </c>
      <c r="DS18">
        <v>97.34</v>
      </c>
      <c r="DT18">
        <v>97.69</v>
      </c>
      <c r="DU18">
        <v>97.13</v>
      </c>
      <c r="DV18">
        <v>97.32</v>
      </c>
      <c r="DW18">
        <v>97.31</v>
      </c>
      <c r="DX18">
        <v>96.52</v>
      </c>
      <c r="DY18">
        <v>96.32</v>
      </c>
      <c r="DZ18">
        <v>97.08</v>
      </c>
      <c r="EA18">
        <v>96.84</v>
      </c>
      <c r="EB18">
        <v>96.71</v>
      </c>
      <c r="EC18">
        <v>96.61</v>
      </c>
      <c r="ED18">
        <v>96.96</v>
      </c>
      <c r="EE18">
        <v>98.09</v>
      </c>
      <c r="EF18">
        <v>98.87</v>
      </c>
      <c r="EG18">
        <v>98.29</v>
      </c>
      <c r="EH18">
        <v>99.27</v>
      </c>
      <c r="EI18">
        <v>98.88</v>
      </c>
      <c r="EJ18">
        <v>99.5</v>
      </c>
      <c r="EK18">
        <v>99.1</v>
      </c>
      <c r="EL18">
        <v>98.8</v>
      </c>
      <c r="EM18">
        <v>99.75</v>
      </c>
      <c r="EN18">
        <v>99.99</v>
      </c>
      <c r="EO18">
        <v>100.16</v>
      </c>
      <c r="EP18">
        <v>99.08</v>
      </c>
      <c r="EQ18">
        <v>98.93</v>
      </c>
      <c r="ER18">
        <v>99.05</v>
      </c>
      <c r="ES18">
        <v>99.16</v>
      </c>
      <c r="ET18">
        <v>99.64</v>
      </c>
      <c r="EU18">
        <v>99.82</v>
      </c>
      <c r="EV18">
        <v>100.19</v>
      </c>
      <c r="EW18">
        <v>100.53</v>
      </c>
      <c r="EX18">
        <v>100.44</v>
      </c>
      <c r="EY18">
        <v>99.75</v>
      </c>
      <c r="EZ18">
        <v>99.81</v>
      </c>
      <c r="FA18">
        <v>99.93</v>
      </c>
      <c r="FB18">
        <v>99.89</v>
      </c>
      <c r="FC18">
        <v>99.4</v>
      </c>
      <c r="FD18">
        <v>98.9</v>
      </c>
      <c r="FE18">
        <v>99.04</v>
      </c>
      <c r="FF18">
        <v>98.89</v>
      </c>
      <c r="FG18">
        <v>99.34</v>
      </c>
      <c r="FH18">
        <v>99.17</v>
      </c>
      <c r="FI18">
        <v>99.56</v>
      </c>
      <c r="FJ18">
        <v>100.18</v>
      </c>
      <c r="FK18">
        <v>99.81</v>
      </c>
      <c r="FL18">
        <v>99.45</v>
      </c>
      <c r="FM18">
        <v>99.96</v>
      </c>
      <c r="FN18">
        <v>98.69</v>
      </c>
      <c r="FO18">
        <v>99.65</v>
      </c>
      <c r="FP18">
        <v>100.09</v>
      </c>
      <c r="FQ18">
        <v>99.97</v>
      </c>
      <c r="FR18">
        <v>99.65</v>
      </c>
      <c r="FS18">
        <v>99.1</v>
      </c>
      <c r="FT18">
        <v>99.01</v>
      </c>
      <c r="FU18">
        <v>99.65</v>
      </c>
      <c r="FV18">
        <v>99.95</v>
      </c>
      <c r="FW18">
        <v>99.39</v>
      </c>
      <c r="FX18">
        <v>99.14</v>
      </c>
      <c r="FY18">
        <v>98.91</v>
      </c>
      <c r="FZ18">
        <v>98.76</v>
      </c>
      <c r="GA18">
        <v>98.3</v>
      </c>
      <c r="GB18">
        <v>98.08</v>
      </c>
      <c r="GC18">
        <v>97.99</v>
      </c>
      <c r="GD18">
        <v>98.1</v>
      </c>
      <c r="GE18">
        <v>97.85</v>
      </c>
      <c r="GF18">
        <v>97.49</v>
      </c>
      <c r="GG18">
        <v>97.57</v>
      </c>
      <c r="GH18">
        <v>98.22</v>
      </c>
      <c r="GI18">
        <v>98.57</v>
      </c>
      <c r="GJ18">
        <v>98.61</v>
      </c>
      <c r="GK18">
        <v>98.09</v>
      </c>
      <c r="GL18">
        <v>98.08</v>
      </c>
      <c r="GM18">
        <v>98.2</v>
      </c>
      <c r="GN18">
        <v>97.68</v>
      </c>
      <c r="GO18">
        <v>98.2</v>
      </c>
      <c r="GP18">
        <v>97.97</v>
      </c>
      <c r="GQ18">
        <v>98.14</v>
      </c>
      <c r="GR18">
        <v>97.68</v>
      </c>
      <c r="GS18">
        <v>97.77</v>
      </c>
      <c r="GT18">
        <v>98.45</v>
      </c>
      <c r="GU18">
        <v>98.14</v>
      </c>
      <c r="GV18">
        <v>98.32</v>
      </c>
      <c r="GW18">
        <v>98.48</v>
      </c>
      <c r="GX18">
        <v>97.97</v>
      </c>
      <c r="GY18">
        <v>98.26</v>
      </c>
      <c r="GZ18">
        <v>98.38</v>
      </c>
      <c r="HA18">
        <v>98.19</v>
      </c>
      <c r="HB18">
        <v>98.48</v>
      </c>
      <c r="HC18">
        <v>97.72</v>
      </c>
      <c r="HD18">
        <v>97.95</v>
      </c>
      <c r="HE18">
        <v>97.58</v>
      </c>
      <c r="HF18">
        <v>97.14</v>
      </c>
      <c r="HG18">
        <v>96.51</v>
      </c>
      <c r="HH18">
        <v>96.53</v>
      </c>
      <c r="HI18">
        <v>96.8</v>
      </c>
      <c r="HJ18">
        <v>97.01</v>
      </c>
      <c r="HK18">
        <v>97.8</v>
      </c>
      <c r="HL18">
        <v>98.41</v>
      </c>
      <c r="HM18">
        <v>97.94</v>
      </c>
      <c r="HN18">
        <v>98.05</v>
      </c>
      <c r="HO18">
        <v>98.13</v>
      </c>
      <c r="HP18">
        <v>98.43</v>
      </c>
      <c r="HQ18">
        <v>97.92</v>
      </c>
      <c r="HR18">
        <v>97.99</v>
      </c>
      <c r="HS18">
        <v>97.81</v>
      </c>
      <c r="HT18">
        <v>97.7</v>
      </c>
      <c r="HU18">
        <v>98.02</v>
      </c>
      <c r="HV18">
        <v>97.18</v>
      </c>
      <c r="HW18">
        <v>97.56</v>
      </c>
      <c r="HX18">
        <v>97.68</v>
      </c>
      <c r="HY18">
        <v>96.77</v>
      </c>
      <c r="HZ18">
        <v>96.54</v>
      </c>
      <c r="IA18">
        <v>95.89</v>
      </c>
      <c r="IB18">
        <v>96.68</v>
      </c>
      <c r="IC18">
        <v>96.7</v>
      </c>
      <c r="ID18">
        <v>96.93</v>
      </c>
      <c r="IE18">
        <v>97</v>
      </c>
      <c r="IF18">
        <v>96.37</v>
      </c>
      <c r="IG18">
        <v>96.07</v>
      </c>
      <c r="IH18">
        <v>96</v>
      </c>
      <c r="II18">
        <v>95.74</v>
      </c>
      <c r="IJ18">
        <v>95.51</v>
      </c>
      <c r="IK18">
        <v>95.41</v>
      </c>
      <c r="IL18">
        <v>95.62</v>
      </c>
      <c r="IM18">
        <v>95.14</v>
      </c>
      <c r="IN18">
        <v>95.24</v>
      </c>
      <c r="IO18">
        <v>96.15</v>
      </c>
      <c r="IP18">
        <v>95.93</v>
      </c>
      <c r="IQ18">
        <v>95.87</v>
      </c>
      <c r="IR18">
        <v>96.08</v>
      </c>
      <c r="IS18">
        <v>96.7</v>
      </c>
      <c r="IT18">
        <v>96.66</v>
      </c>
      <c r="IU18">
        <v>96.8</v>
      </c>
      <c r="IV18">
        <v>96.04</v>
      </c>
      <c r="IW18">
        <v>95.52</v>
      </c>
      <c r="IX18">
        <v>95.43</v>
      </c>
      <c r="IY18">
        <v>95.73</v>
      </c>
      <c r="IZ18">
        <v>95.78</v>
      </c>
      <c r="JA18">
        <v>95.67</v>
      </c>
      <c r="JB18">
        <v>95.7</v>
      </c>
      <c r="JC18">
        <v>95.84</v>
      </c>
      <c r="JD18">
        <v>95.71</v>
      </c>
      <c r="JE18">
        <v>95.49</v>
      </c>
      <c r="JF18">
        <v>95.63</v>
      </c>
      <c r="JG18">
        <v>95.35</v>
      </c>
      <c r="JH18">
        <v>95.3</v>
      </c>
      <c r="JI18">
        <v>94.65</v>
      </c>
      <c r="JJ18">
        <v>95.05</v>
      </c>
      <c r="JK18">
        <v>94.3</v>
      </c>
      <c r="JL18">
        <v>94.18</v>
      </c>
      <c r="JM18">
        <v>93.85</v>
      </c>
      <c r="JN18">
        <v>94.13</v>
      </c>
      <c r="JO18">
        <v>94.04</v>
      </c>
      <c r="JP18">
        <v>93.13</v>
      </c>
      <c r="JQ18">
        <v>92.4</v>
      </c>
      <c r="JR18">
        <v>93.05</v>
      </c>
      <c r="JS18">
        <v>93.11</v>
      </c>
      <c r="JT18">
        <v>92.75</v>
      </c>
      <c r="JU18">
        <v>93.71</v>
      </c>
      <c r="JV18">
        <v>93.62</v>
      </c>
      <c r="JW18">
        <v>94.05</v>
      </c>
      <c r="JX18">
        <v>93.24</v>
      </c>
      <c r="JY18">
        <v>93.64</v>
      </c>
      <c r="JZ18">
        <v>93.12</v>
      </c>
      <c r="KA18">
        <v>92.45</v>
      </c>
      <c r="KB18">
        <v>92.02</v>
      </c>
      <c r="KC18">
        <v>91.67</v>
      </c>
      <c r="KD18">
        <v>92</v>
      </c>
      <c r="KE18">
        <v>92.36</v>
      </c>
      <c r="KF18">
        <v>92.69</v>
      </c>
      <c r="KG18">
        <v>92</v>
      </c>
      <c r="KH18">
        <v>92.62</v>
      </c>
      <c r="KI18">
        <v>92.59</v>
      </c>
      <c r="KJ18">
        <v>92.37</v>
      </c>
      <c r="KK18">
        <v>92.31</v>
      </c>
      <c r="KL18">
        <v>93.05</v>
      </c>
      <c r="KM18">
        <v>93.61</v>
      </c>
      <c r="KN18">
        <v>94.18</v>
      </c>
      <c r="KO18">
        <v>93.71</v>
      </c>
      <c r="KP18">
        <v>94.21</v>
      </c>
      <c r="KQ18">
        <v>94.53</v>
      </c>
      <c r="KR18">
        <v>93.74</v>
      </c>
      <c r="KS18">
        <v>93.96</v>
      </c>
      <c r="KT18">
        <v>93.95</v>
      </c>
      <c r="KU18">
        <v>95.13</v>
      </c>
      <c r="KV18">
        <v>94.54</v>
      </c>
      <c r="KW18">
        <v>95.06</v>
      </c>
      <c r="KX18">
        <v>95.25</v>
      </c>
      <c r="KY18">
        <v>95.4</v>
      </c>
      <c r="KZ18">
        <v>95.5</v>
      </c>
      <c r="LA18">
        <v>95.59</v>
      </c>
      <c r="LB18">
        <v>95.15</v>
      </c>
      <c r="LC18">
        <v>95.69</v>
      </c>
      <c r="LD18">
        <v>96.11</v>
      </c>
      <c r="LE18">
        <v>96.58</v>
      </c>
      <c r="LF18">
        <v>96.26</v>
      </c>
      <c r="LG18">
        <v>96.83</v>
      </c>
      <c r="LH18">
        <v>96.46</v>
      </c>
      <c r="LI18">
        <v>97.1</v>
      </c>
      <c r="LJ18">
        <v>97.35</v>
      </c>
      <c r="LK18">
        <v>97.38</v>
      </c>
      <c r="LL18">
        <v>96.89</v>
      </c>
      <c r="LM18">
        <v>96.9</v>
      </c>
      <c r="LN18">
        <v>97.19</v>
      </c>
      <c r="LO18">
        <v>98.41</v>
      </c>
      <c r="LP18">
        <v>98.92</v>
      </c>
      <c r="LQ18">
        <v>98.69</v>
      </c>
      <c r="LR18">
        <v>98.49</v>
      </c>
      <c r="LS18">
        <v>98.61</v>
      </c>
      <c r="LT18">
        <v>98.97</v>
      </c>
      <c r="LU18">
        <v>98.96</v>
      </c>
      <c r="LV18">
        <v>98.83</v>
      </c>
      <c r="LW18">
        <v>99.03</v>
      </c>
      <c r="LX18">
        <v>99.66</v>
      </c>
      <c r="LY18">
        <v>99.44</v>
      </c>
      <c r="LZ18">
        <v>99.25</v>
      </c>
      <c r="MA18">
        <v>98.78</v>
      </c>
      <c r="MB18">
        <v>98.83</v>
      </c>
      <c r="MC18">
        <v>98.43</v>
      </c>
      <c r="MD18">
        <v>98.2</v>
      </c>
      <c r="ME18">
        <v>98.57</v>
      </c>
      <c r="MF18">
        <v>98.55</v>
      </c>
      <c r="MG18">
        <v>98.36</v>
      </c>
      <c r="MH18">
        <v>98.92</v>
      </c>
      <c r="MI18">
        <v>99.1</v>
      </c>
      <c r="MJ18">
        <v>98.36</v>
      </c>
      <c r="MK18">
        <v>98.09</v>
      </c>
      <c r="ML18">
        <v>98</v>
      </c>
      <c r="MM18">
        <v>98.02</v>
      </c>
      <c r="MN18">
        <v>98.2</v>
      </c>
      <c r="MO18">
        <v>97.96</v>
      </c>
      <c r="MP18">
        <v>97.74</v>
      </c>
      <c r="MQ18">
        <v>98.18</v>
      </c>
      <c r="MR18">
        <v>98.07</v>
      </c>
      <c r="MS18">
        <v>98.46</v>
      </c>
      <c r="MT18">
        <v>98.65</v>
      </c>
      <c r="MU18">
        <v>99.1</v>
      </c>
      <c r="MV18">
        <v>99.37</v>
      </c>
      <c r="MW18">
        <v>98.46</v>
      </c>
      <c r="MX18">
        <v>97.65</v>
      </c>
      <c r="MY18">
        <v>98.16</v>
      </c>
      <c r="MZ18">
        <v>97.96</v>
      </c>
      <c r="NA18">
        <v>97.66</v>
      </c>
      <c r="NB18">
        <v>97.63</v>
      </c>
      <c r="NC18">
        <v>97.65</v>
      </c>
      <c r="ND18">
        <v>96.75</v>
      </c>
      <c r="NE18">
        <v>97.18</v>
      </c>
      <c r="NF18">
        <v>97.41</v>
      </c>
      <c r="NG18">
        <v>97.1</v>
      </c>
      <c r="NH18">
        <v>97.19</v>
      </c>
      <c r="NI18">
        <v>96.9</v>
      </c>
      <c r="NJ18">
        <v>96.98</v>
      </c>
      <c r="NK18">
        <v>97.34</v>
      </c>
      <c r="NL18">
        <v>97.13</v>
      </c>
      <c r="NM18">
        <v>97</v>
      </c>
      <c r="NN18">
        <v>97.19</v>
      </c>
      <c r="NO18">
        <v>97.35</v>
      </c>
      <c r="NP18">
        <v>97.53</v>
      </c>
      <c r="NQ18">
        <v>97.29</v>
      </c>
      <c r="NR18">
        <v>97.82</v>
      </c>
      <c r="NS18">
        <v>97.97</v>
      </c>
      <c r="NT18">
        <v>98.18</v>
      </c>
      <c r="NU18">
        <v>98.27</v>
      </c>
      <c r="NV18">
        <v>98.16</v>
      </c>
      <c r="NW18">
        <v>97.91</v>
      </c>
      <c r="NX18">
        <v>97.73</v>
      </c>
      <c r="NY18">
        <v>97.11</v>
      </c>
      <c r="NZ18">
        <v>97.1</v>
      </c>
      <c r="OA18">
        <v>97</v>
      </c>
      <c r="OB18">
        <v>97.24</v>
      </c>
      <c r="OC18">
        <v>97.44</v>
      </c>
      <c r="OD18">
        <v>97.51</v>
      </c>
      <c r="OE18">
        <v>97.82</v>
      </c>
      <c r="OF18">
        <v>97.64</v>
      </c>
      <c r="OG18">
        <v>97.74</v>
      </c>
      <c r="OH18">
        <v>98.06</v>
      </c>
      <c r="OI18">
        <v>97.94</v>
      </c>
      <c r="OJ18">
        <v>96.94</v>
      </c>
      <c r="OK18">
        <v>96.87</v>
      </c>
      <c r="OL18">
        <v>96.93</v>
      </c>
      <c r="OM18">
        <v>97.16</v>
      </c>
      <c r="ON18">
        <v>96.68</v>
      </c>
      <c r="OO18">
        <v>96.55</v>
      </c>
      <c r="OP18" t="str">
        <v>Close</v>
      </c>
    </row>
    <row r="19" spans="1:406" x14ac:dyDescent="0.2">
      <c r="A19" t="s">
        <v>47</v>
      </c>
      <c r="B19" t="str">
        <v>iShares Russell 1000 Growth ETF</v>
      </c>
      <c r="D19" s="5">
        <v>335.67</v>
      </c>
      <c r="E19" s="6">
        <v>0.2928</v>
      </c>
      <c r="F19">
        <v>340.83</v>
      </c>
      <c r="G19">
        <v>239.23</v>
      </c>
      <c r="H19" s="7">
        <v>1342386</v>
      </c>
      <c r="I19" s="2">
        <f t="shared" si="12"/>
        <v>0.12388254595372819</v>
      </c>
      <c r="J19" s="2">
        <f t="shared" si="13"/>
        <v>0.5066326626215758</v>
      </c>
      <c r="K19" s="2">
        <f t="shared" si="14"/>
        <v>0.12856994646076658</v>
      </c>
      <c r="L19" s="2">
        <f t="shared" si="15"/>
        <v>0.18426731123772622</v>
      </c>
      <c r="M19" s="4">
        <f t="shared" si="1"/>
        <v>2.3009294185335691E-2</v>
      </c>
      <c r="N19" s="4">
        <f t="shared" si="2"/>
        <v>0.1416072876356731</v>
      </c>
      <c r="O19" s="4">
        <f t="shared" si="3"/>
        <v>1.418726037856044E-2</v>
      </c>
      <c r="P19" s="4">
        <f t="shared" si="4"/>
        <v>3.8108354266512157E-2</v>
      </c>
      <c r="Q19" t="str">
        <v>Equity</v>
      </c>
      <c r="R19" s="7">
        <v>87273330998.800003</v>
      </c>
      <c r="S19" t="str">
        <v>464287614</v>
      </c>
      <c r="T19" t="str">
        <v>The fund generally invests at least 80% of its assets in the component securities of its underlying index and in investments that have economic characteristics that are substantially identical to the component securities of its underlying index and may invest up to 20% of its assets in certain futures, options and swap contracts, cash and cash equivalents.</v>
      </c>
      <c r="U19" t="str">
        <v>US</v>
      </c>
      <c r="V19" s="2">
        <v>1.9E-3</v>
      </c>
      <c r="W19" t="str">
        <v>2000-05-22</v>
      </c>
      <c r="X19" t="str">
        <v>US4642876142</v>
      </c>
      <c r="Y19" s="7">
        <v>334.802393</v>
      </c>
      <c r="Z19" t="str">
        <v>USD</v>
      </c>
      <c r="AA19" s="2"/>
      <c r="AB19" s="2"/>
      <c r="AD19" s="7">
        <f t="shared" si="5"/>
        <v>0</v>
      </c>
      <c r="AE19" s="7">
        <f t="shared" si="6"/>
        <v>2.0266450000000003</v>
      </c>
      <c r="AF19" s="7">
        <f t="shared" si="7"/>
        <v>5.4886450000000009</v>
      </c>
      <c r="AG19" s="7">
        <f t="shared" si="8"/>
        <v>8.8286449999999999</v>
      </c>
      <c r="AH19" s="7">
        <f>SUM([1]!_xldudf_WISEPRICE($A19,"close",,DATE(YEAR($B$1),1,2)))</f>
        <v>298.67</v>
      </c>
      <c r="AI19" s="7">
        <f t="shared" si="9"/>
        <v>224.14</v>
      </c>
      <c r="AJ19" s="7">
        <f t="shared" si="10"/>
        <v>237.34</v>
      </c>
      <c r="AK19" s="7">
        <f t="shared" si="11"/>
        <v>147.88999999999999</v>
      </c>
      <c r="AO19" cm="1">
        <f t="array" ref="AO19:OP19">TRANSPOSE(INDEX(_xlfn._xlws.SORT(_xldudf_WISEPRICE(A19,"close",365)),,2))</f>
        <v>220.71</v>
      </c>
      <c r="AP19">
        <v>225.02</v>
      </c>
      <c r="AQ19">
        <v>221.2</v>
      </c>
      <c r="AR19">
        <v>219.37</v>
      </c>
      <c r="AS19">
        <v>224.54</v>
      </c>
      <c r="AT19">
        <v>222.58</v>
      </c>
      <c r="AU19">
        <v>220.47</v>
      </c>
      <c r="AV19">
        <v>213.39</v>
      </c>
      <c r="AW19">
        <v>209.89</v>
      </c>
      <c r="AX19">
        <v>212.04</v>
      </c>
      <c r="AY19">
        <v>214.24</v>
      </c>
      <c r="AZ19">
        <v>215.49</v>
      </c>
      <c r="BA19">
        <v>210.32</v>
      </c>
      <c r="BB19">
        <v>225.06</v>
      </c>
      <c r="BC19">
        <v>228.39</v>
      </c>
      <c r="BD19">
        <v>225.73</v>
      </c>
      <c r="BE19">
        <v>228.42</v>
      </c>
      <c r="BF19">
        <v>226.27</v>
      </c>
      <c r="BG19">
        <v>225.21</v>
      </c>
      <c r="BH19">
        <v>225.66</v>
      </c>
      <c r="BI19">
        <v>223.78</v>
      </c>
      <c r="BJ19">
        <v>226.94</v>
      </c>
      <c r="BK19">
        <v>229.12</v>
      </c>
      <c r="BL19">
        <v>228.55</v>
      </c>
      <c r="BM19">
        <v>224.93</v>
      </c>
      <c r="BN19">
        <v>223.47</v>
      </c>
      <c r="BO19">
        <v>232.61</v>
      </c>
      <c r="BP19">
        <v>232.89</v>
      </c>
      <c r="BQ19">
        <v>232.34</v>
      </c>
      <c r="BR19">
        <v>228.12</v>
      </c>
      <c r="BS19">
        <v>224.02</v>
      </c>
      <c r="BT19">
        <v>223.16</v>
      </c>
      <c r="BU19">
        <v>225.7</v>
      </c>
      <c r="BV19">
        <v>224.01</v>
      </c>
      <c r="BW19">
        <v>227.34</v>
      </c>
      <c r="BX19">
        <v>228.86</v>
      </c>
      <c r="BY19">
        <v>227.4</v>
      </c>
      <c r="BZ19">
        <v>220.56</v>
      </c>
      <c r="CA19">
        <v>217.89</v>
      </c>
      <c r="CB19">
        <v>215.09</v>
      </c>
      <c r="CC19">
        <v>215.07</v>
      </c>
      <c r="CD19">
        <v>218.5</v>
      </c>
      <c r="CE19">
        <v>214.35</v>
      </c>
      <c r="CF19">
        <v>215.13</v>
      </c>
      <c r="CG19">
        <v>213.07</v>
      </c>
      <c r="CH19">
        <v>210.27</v>
      </c>
      <c r="CI19">
        <v>214.84</v>
      </c>
      <c r="CJ19">
        <v>214.24</v>
      </c>
      <c r="CK19">
        <v>212.62</v>
      </c>
      <c r="CL19">
        <v>213.37</v>
      </c>
      <c r="CM19">
        <v>209.92</v>
      </c>
      <c r="CN19">
        <v>214.9</v>
      </c>
      <c r="CO19">
        <v>216.02</v>
      </c>
      <c r="CP19">
        <v>217.62</v>
      </c>
      <c r="CQ19">
        <v>221.47</v>
      </c>
      <c r="CR19">
        <v>222.42</v>
      </c>
      <c r="CS19">
        <v>223.64</v>
      </c>
      <c r="CT19">
        <v>223.99</v>
      </c>
      <c r="CU19">
        <v>221.08</v>
      </c>
      <c r="CV19">
        <v>219.12</v>
      </c>
      <c r="CW19">
        <v>224.41</v>
      </c>
      <c r="CX19">
        <v>227.99</v>
      </c>
      <c r="CY19">
        <v>227.47</v>
      </c>
      <c r="CZ19">
        <v>227.22</v>
      </c>
      <c r="DA19">
        <v>230.47</v>
      </c>
      <c r="DB19">
        <v>232.2</v>
      </c>
      <c r="DC19">
        <v>228.33</v>
      </c>
      <c r="DD19">
        <v>232.08</v>
      </c>
      <c r="DE19">
        <v>236.14</v>
      </c>
      <c r="DF19">
        <v>241.87</v>
      </c>
      <c r="DG19">
        <v>238.55</v>
      </c>
      <c r="DH19">
        <v>236.74</v>
      </c>
      <c r="DI19">
        <v>240.64</v>
      </c>
      <c r="DJ19">
        <v>237.58</v>
      </c>
      <c r="DK19">
        <v>235.81</v>
      </c>
      <c r="DL19">
        <v>234.87</v>
      </c>
      <c r="DM19">
        <v>238.23</v>
      </c>
      <c r="DN19">
        <v>239.24</v>
      </c>
      <c r="DO19">
        <v>240.94</v>
      </c>
      <c r="DP19">
        <v>236.64</v>
      </c>
      <c r="DQ19">
        <v>235.31</v>
      </c>
      <c r="DR19">
        <v>229.92</v>
      </c>
      <c r="DS19">
        <v>230.11</v>
      </c>
      <c r="DT19">
        <v>232.03</v>
      </c>
      <c r="DU19">
        <v>228.43</v>
      </c>
      <c r="DV19">
        <v>229.88</v>
      </c>
      <c r="DW19">
        <v>229.32</v>
      </c>
      <c r="DX19">
        <v>227.95</v>
      </c>
      <c r="DY19">
        <v>229.78</v>
      </c>
      <c r="DZ19">
        <v>234.03</v>
      </c>
      <c r="EA19">
        <v>234.41</v>
      </c>
      <c r="EB19">
        <v>231.36</v>
      </c>
      <c r="EC19">
        <v>232.15</v>
      </c>
      <c r="ED19">
        <v>228.08</v>
      </c>
      <c r="EE19">
        <v>224.14</v>
      </c>
      <c r="EF19">
        <v>225.45</v>
      </c>
      <c r="EG19">
        <v>229.83</v>
      </c>
      <c r="EH19">
        <v>229.56</v>
      </c>
      <c r="EI19">
        <v>234.76</v>
      </c>
      <c r="EJ19">
        <v>233.31</v>
      </c>
      <c r="EK19">
        <v>234.47</v>
      </c>
      <c r="EL19">
        <v>238.01</v>
      </c>
      <c r="EM19">
        <v>234.52</v>
      </c>
      <c r="EN19">
        <v>235.83</v>
      </c>
      <c r="EO19">
        <v>236.72</v>
      </c>
      <c r="EP19">
        <v>235.97</v>
      </c>
      <c r="EQ19">
        <v>235.1</v>
      </c>
      <c r="ER19">
        <v>238.7</v>
      </c>
      <c r="ES19">
        <v>240.44</v>
      </c>
      <c r="ET19">
        <v>244.33</v>
      </c>
      <c r="EU19">
        <v>244.66</v>
      </c>
      <c r="EV19">
        <v>243.69</v>
      </c>
      <c r="EW19">
        <v>241.49</v>
      </c>
      <c r="EX19">
        <v>242.94</v>
      </c>
      <c r="EY19">
        <v>242.98</v>
      </c>
      <c r="EZ19">
        <v>242.14</v>
      </c>
      <c r="FA19">
        <v>240.74</v>
      </c>
      <c r="FB19">
        <v>245.06</v>
      </c>
      <c r="FC19">
        <v>244.25</v>
      </c>
      <c r="FD19">
        <v>244.72</v>
      </c>
      <c r="FE19">
        <v>244.96</v>
      </c>
      <c r="FF19">
        <v>245.16</v>
      </c>
      <c r="FG19">
        <v>243.87</v>
      </c>
      <c r="FH19">
        <v>244.06</v>
      </c>
      <c r="FI19">
        <v>243.87</v>
      </c>
      <c r="FJ19">
        <v>239.31</v>
      </c>
      <c r="FK19">
        <v>240.12</v>
      </c>
      <c r="FL19">
        <v>245.01</v>
      </c>
      <c r="FM19">
        <v>246.83</v>
      </c>
      <c r="FN19">
        <v>246.83</v>
      </c>
      <c r="FO19">
        <v>244.62</v>
      </c>
      <c r="FP19">
        <v>243.4</v>
      </c>
      <c r="FQ19">
        <v>242.08</v>
      </c>
      <c r="FR19">
        <v>247.13</v>
      </c>
      <c r="FS19">
        <v>247.54</v>
      </c>
      <c r="FT19">
        <v>246.44</v>
      </c>
      <c r="FU19">
        <v>248.77</v>
      </c>
      <c r="FV19">
        <v>248.98</v>
      </c>
      <c r="FW19">
        <v>248.42</v>
      </c>
      <c r="FX19">
        <v>249.32</v>
      </c>
      <c r="FY19">
        <v>248.72</v>
      </c>
      <c r="FZ19">
        <v>251.68</v>
      </c>
      <c r="GA19">
        <v>255.33</v>
      </c>
      <c r="GB19">
        <v>254.7</v>
      </c>
      <c r="GC19">
        <v>254.98</v>
      </c>
      <c r="GD19">
        <v>251.39</v>
      </c>
      <c r="GE19">
        <v>249.93</v>
      </c>
      <c r="GF19">
        <v>254.48</v>
      </c>
      <c r="GG19">
        <v>259.07</v>
      </c>
      <c r="GH19">
        <v>259.75</v>
      </c>
      <c r="GI19">
        <v>258.39999999999998</v>
      </c>
      <c r="GJ19">
        <v>261.32</v>
      </c>
      <c r="GK19">
        <v>264.56</v>
      </c>
      <c r="GL19">
        <v>264.29000000000002</v>
      </c>
      <c r="GM19">
        <v>264.45</v>
      </c>
      <c r="GN19">
        <v>260.63</v>
      </c>
      <c r="GO19">
        <v>263.06</v>
      </c>
      <c r="GP19">
        <v>263.98</v>
      </c>
      <c r="GQ19">
        <v>267.75</v>
      </c>
      <c r="GR19">
        <v>269.43</v>
      </c>
      <c r="GS19">
        <v>270.44</v>
      </c>
      <c r="GT19">
        <v>273.93</v>
      </c>
      <c r="GU19">
        <v>272.27999999999997</v>
      </c>
      <c r="GV19">
        <v>271.82</v>
      </c>
      <c r="GW19">
        <v>269.36</v>
      </c>
      <c r="GX19">
        <v>271.74</v>
      </c>
      <c r="GY19">
        <v>269.25</v>
      </c>
      <c r="GZ19">
        <v>266.33999999999997</v>
      </c>
      <c r="HA19">
        <v>270.44</v>
      </c>
      <c r="HB19">
        <v>270.95999999999998</v>
      </c>
      <c r="HC19">
        <v>271.24</v>
      </c>
      <c r="HD19">
        <v>275.18</v>
      </c>
      <c r="HE19">
        <v>274.91000000000003</v>
      </c>
      <c r="HF19">
        <v>275.27999999999997</v>
      </c>
      <c r="HG19">
        <v>273.44</v>
      </c>
      <c r="HH19">
        <v>272.24</v>
      </c>
      <c r="HI19">
        <v>272.48</v>
      </c>
      <c r="HJ19">
        <v>273.83</v>
      </c>
      <c r="HK19">
        <v>276.64999999999998</v>
      </c>
      <c r="HL19">
        <v>280.2</v>
      </c>
      <c r="HM19">
        <v>280.92</v>
      </c>
      <c r="HN19">
        <v>283.01</v>
      </c>
      <c r="HO19">
        <v>285.38</v>
      </c>
      <c r="HP19">
        <v>285.37</v>
      </c>
      <c r="HQ19">
        <v>280.2</v>
      </c>
      <c r="HR19">
        <v>279.33</v>
      </c>
      <c r="HS19">
        <v>280.26</v>
      </c>
      <c r="HT19">
        <v>281.86</v>
      </c>
      <c r="HU19">
        <v>281.26</v>
      </c>
      <c r="HV19">
        <v>279.66000000000003</v>
      </c>
      <c r="HW19">
        <v>284.07</v>
      </c>
      <c r="HX19">
        <v>284.64</v>
      </c>
      <c r="HY19">
        <v>283.83999999999997</v>
      </c>
      <c r="HZ19">
        <v>278.33999999999997</v>
      </c>
      <c r="IA19">
        <v>277.56</v>
      </c>
      <c r="IB19">
        <v>276.22000000000003</v>
      </c>
      <c r="IC19">
        <v>278.23</v>
      </c>
      <c r="ID19">
        <v>276.89999999999998</v>
      </c>
      <c r="IE19">
        <v>274.02999999999997</v>
      </c>
      <c r="IF19">
        <v>274.41000000000003</v>
      </c>
      <c r="IG19">
        <v>273.26</v>
      </c>
      <c r="IH19">
        <v>276.23</v>
      </c>
      <c r="II19">
        <v>273.60000000000002</v>
      </c>
      <c r="IJ19">
        <v>271.33999999999997</v>
      </c>
      <c r="IK19">
        <v>268.37</v>
      </c>
      <c r="IL19">
        <v>268.02</v>
      </c>
      <c r="IM19">
        <v>271.64999999999998</v>
      </c>
      <c r="IN19">
        <v>271.44</v>
      </c>
      <c r="IO19">
        <v>275.44</v>
      </c>
      <c r="IP19">
        <v>270.38</v>
      </c>
      <c r="IQ19">
        <v>272.54000000000002</v>
      </c>
      <c r="IR19">
        <v>274.44</v>
      </c>
      <c r="IS19">
        <v>279.74</v>
      </c>
      <c r="IT19">
        <v>281.57</v>
      </c>
      <c r="IU19">
        <v>281.91000000000003</v>
      </c>
      <c r="IV19">
        <v>281.99</v>
      </c>
      <c r="IW19">
        <v>282.22000000000003</v>
      </c>
      <c r="IX19">
        <v>279.33999999999997</v>
      </c>
      <c r="IY19">
        <v>278.29000000000002</v>
      </c>
      <c r="IZ19">
        <v>278.42</v>
      </c>
      <c r="JA19">
        <v>281.44</v>
      </c>
      <c r="JB19">
        <v>278.26</v>
      </c>
      <c r="JC19">
        <v>279.12</v>
      </c>
      <c r="JD19">
        <v>280.95999999999998</v>
      </c>
      <c r="JE19">
        <v>276.58</v>
      </c>
      <c r="JF19">
        <v>276.8</v>
      </c>
      <c r="JG19">
        <v>276.29000000000002</v>
      </c>
      <c r="JH19">
        <v>272.49</v>
      </c>
      <c r="JI19">
        <v>267.47000000000003</v>
      </c>
      <c r="JJ19">
        <v>267.18</v>
      </c>
      <c r="JK19">
        <v>268.58</v>
      </c>
      <c r="JL19">
        <v>263.8</v>
      </c>
      <c r="JM19">
        <v>264.26</v>
      </c>
      <c r="JN19">
        <v>266.22000000000003</v>
      </c>
      <c r="JO19">
        <v>265.99</v>
      </c>
      <c r="JP19">
        <v>268.26</v>
      </c>
      <c r="JQ19">
        <v>263.45999999999998</v>
      </c>
      <c r="JR19">
        <v>267.06</v>
      </c>
      <c r="JS19">
        <v>267.08</v>
      </c>
      <c r="JT19">
        <v>271.48</v>
      </c>
      <c r="JU19">
        <v>272.8</v>
      </c>
      <c r="JV19">
        <v>274.11</v>
      </c>
      <c r="JW19">
        <v>276.32</v>
      </c>
      <c r="JX19">
        <v>274.93</v>
      </c>
      <c r="JY19">
        <v>272.27</v>
      </c>
      <c r="JZ19">
        <v>275.37</v>
      </c>
      <c r="KA19">
        <v>274.67</v>
      </c>
      <c r="KB19">
        <v>270.54000000000002</v>
      </c>
      <c r="KC19">
        <v>268.29000000000002</v>
      </c>
      <c r="KD19">
        <v>264.5</v>
      </c>
      <c r="KE19">
        <v>265.2</v>
      </c>
      <c r="KF19">
        <v>267.58999999999997</v>
      </c>
      <c r="KG19">
        <v>262.02999999999997</v>
      </c>
      <c r="KH19">
        <v>256.94</v>
      </c>
      <c r="KI19">
        <v>257.47000000000003</v>
      </c>
      <c r="KJ19">
        <v>261.08999999999997</v>
      </c>
      <c r="KK19">
        <v>262.11</v>
      </c>
      <c r="KL19">
        <v>266.19</v>
      </c>
      <c r="KM19">
        <v>271.02999999999997</v>
      </c>
      <c r="KN19">
        <v>273.64</v>
      </c>
      <c r="KO19">
        <v>275.22000000000003</v>
      </c>
      <c r="KP19">
        <v>277.83999999999997</v>
      </c>
      <c r="KQ19">
        <v>278.98</v>
      </c>
      <c r="KR19">
        <v>276.52999999999997</v>
      </c>
      <c r="KS19">
        <v>281.87</v>
      </c>
      <c r="KT19">
        <v>281.56</v>
      </c>
      <c r="KU19">
        <v>287.14999999999998</v>
      </c>
      <c r="KV19">
        <v>287.16000000000003</v>
      </c>
      <c r="KW19">
        <v>287.94</v>
      </c>
      <c r="KX19">
        <v>287.83999999999997</v>
      </c>
      <c r="KY19">
        <v>290.87</v>
      </c>
      <c r="KZ19">
        <v>290.01</v>
      </c>
      <c r="LA19">
        <v>291.33</v>
      </c>
      <c r="LB19">
        <v>290.98</v>
      </c>
      <c r="LC19">
        <v>290.64</v>
      </c>
      <c r="LD19">
        <v>291.32</v>
      </c>
      <c r="LE19">
        <v>290.74</v>
      </c>
      <c r="LF19">
        <v>290.86</v>
      </c>
      <c r="LG19">
        <v>291.97000000000003</v>
      </c>
      <c r="LH19">
        <v>289.5</v>
      </c>
      <c r="LI19">
        <v>290.95</v>
      </c>
      <c r="LJ19">
        <v>289.20999999999998</v>
      </c>
      <c r="LK19">
        <v>292.63</v>
      </c>
      <c r="LL19">
        <v>294.10000000000002</v>
      </c>
      <c r="LM19">
        <v>294.44</v>
      </c>
      <c r="LN19">
        <v>296.73</v>
      </c>
      <c r="LO19">
        <v>300.29000000000002</v>
      </c>
      <c r="LP19">
        <v>299.64</v>
      </c>
      <c r="LQ19">
        <v>300.64</v>
      </c>
      <c r="LR19">
        <v>302.61</v>
      </c>
      <c r="LS19">
        <v>304</v>
      </c>
      <c r="LT19">
        <v>299.52</v>
      </c>
      <c r="LU19">
        <v>302.54000000000002</v>
      </c>
      <c r="LV19">
        <v>302.79000000000002</v>
      </c>
      <c r="LW19">
        <v>303.85000000000002</v>
      </c>
      <c r="LX19">
        <v>304.13</v>
      </c>
      <c r="LY19">
        <v>304.20999999999998</v>
      </c>
      <c r="LZ19">
        <v>303.17</v>
      </c>
      <c r="MA19">
        <v>298.67</v>
      </c>
      <c r="MB19">
        <v>295.75</v>
      </c>
      <c r="MC19">
        <v>294.43</v>
      </c>
      <c r="MD19">
        <v>294.77</v>
      </c>
      <c r="ME19">
        <v>300.81</v>
      </c>
      <c r="MF19">
        <v>301.67</v>
      </c>
      <c r="MG19">
        <v>304.79000000000002</v>
      </c>
      <c r="MH19">
        <v>305.22000000000003</v>
      </c>
      <c r="MI19">
        <v>305.56</v>
      </c>
      <c r="MJ19">
        <v>305.14</v>
      </c>
      <c r="MK19">
        <v>303.74</v>
      </c>
      <c r="ML19">
        <v>307.83</v>
      </c>
      <c r="MM19">
        <v>312.23</v>
      </c>
      <c r="MN19">
        <v>313.23</v>
      </c>
      <c r="MO19">
        <v>314.02</v>
      </c>
      <c r="MP19">
        <v>315.20999999999998</v>
      </c>
      <c r="MQ19">
        <v>315.61</v>
      </c>
      <c r="MR19">
        <v>315.23</v>
      </c>
      <c r="MS19">
        <v>318.57</v>
      </c>
      <c r="MT19">
        <v>317.3</v>
      </c>
      <c r="MU19">
        <v>310.56</v>
      </c>
      <c r="MV19">
        <v>315.14</v>
      </c>
      <c r="MW19">
        <v>321.38</v>
      </c>
      <c r="MX19">
        <v>321.08999999999997</v>
      </c>
      <c r="MY19">
        <v>321.47000000000003</v>
      </c>
      <c r="MZ19">
        <v>325.58999999999997</v>
      </c>
      <c r="NA19">
        <v>326.16000000000003</v>
      </c>
      <c r="NB19">
        <v>329.48</v>
      </c>
      <c r="NC19">
        <v>327.94</v>
      </c>
      <c r="ND19">
        <v>323.23</v>
      </c>
      <c r="NE19">
        <v>327.10000000000002</v>
      </c>
      <c r="NF19">
        <v>327.67</v>
      </c>
      <c r="NG19">
        <v>325.62</v>
      </c>
      <c r="NH19">
        <v>322.36</v>
      </c>
      <c r="NI19">
        <v>321.51</v>
      </c>
      <c r="NJ19">
        <v>331.28</v>
      </c>
      <c r="NK19">
        <v>330.93</v>
      </c>
      <c r="NL19">
        <v>330.21</v>
      </c>
      <c r="NM19">
        <v>330.64</v>
      </c>
      <c r="NN19">
        <v>329.39</v>
      </c>
      <c r="NO19">
        <v>331.14</v>
      </c>
      <c r="NP19">
        <v>335.15</v>
      </c>
      <c r="NQ19">
        <v>333.76</v>
      </c>
      <c r="NR19">
        <v>328.47</v>
      </c>
      <c r="NS19">
        <v>330.24</v>
      </c>
      <c r="NT19">
        <v>334.71</v>
      </c>
      <c r="NU19">
        <v>330.9</v>
      </c>
      <c r="NV19">
        <v>329.41</v>
      </c>
      <c r="NW19">
        <v>334.99</v>
      </c>
      <c r="NX19">
        <v>333.66</v>
      </c>
      <c r="NY19">
        <v>333.91</v>
      </c>
      <c r="NZ19">
        <v>330.09</v>
      </c>
      <c r="OA19">
        <v>332.96</v>
      </c>
      <c r="OB19">
        <v>335.13</v>
      </c>
      <c r="OC19">
        <v>338.86</v>
      </c>
      <c r="OD19">
        <v>338.71</v>
      </c>
      <c r="OE19">
        <v>339.01</v>
      </c>
      <c r="OF19">
        <v>337.7</v>
      </c>
      <c r="OG19">
        <v>336.53</v>
      </c>
      <c r="OH19">
        <v>337.92</v>
      </c>
      <c r="OI19">
        <v>337.05</v>
      </c>
      <c r="OJ19">
        <v>336.85</v>
      </c>
      <c r="OK19">
        <v>333.91</v>
      </c>
      <c r="OL19">
        <v>334.82</v>
      </c>
      <c r="OM19">
        <v>330.12</v>
      </c>
      <c r="ON19">
        <v>334.69</v>
      </c>
      <c r="OO19">
        <v>335.88830000000002</v>
      </c>
      <c r="OP19" t="str">
        <v>Close</v>
      </c>
    </row>
    <row r="20" spans="1:406" x14ac:dyDescent="0.2">
      <c r="A20" t="s">
        <v>48</v>
      </c>
      <c r="B20" t="str">
        <v>iShares Core S&amp;P Mid-Cap ETF</v>
      </c>
      <c r="D20" s="5">
        <v>59.96</v>
      </c>
      <c r="E20" s="6">
        <v>0.50280000000000002</v>
      </c>
      <c r="F20">
        <v>61.01</v>
      </c>
      <c r="G20">
        <v>46.298000000000002</v>
      </c>
      <c r="H20" s="7">
        <v>7013070</v>
      </c>
      <c r="I20" s="2">
        <f t="shared" si="12"/>
        <v>8.5248868778280557E-2</v>
      </c>
      <c r="J20" s="2">
        <f t="shared" si="13"/>
        <v>0.53946895424836594</v>
      </c>
      <c r="K20" s="2">
        <f t="shared" si="14"/>
        <v>0.29642121475144445</v>
      </c>
      <c r="L20" s="2">
        <f t="shared" si="15"/>
        <v>0.3068950654636291</v>
      </c>
      <c r="M20" s="4">
        <f t="shared" si="1"/>
        <v>-1.5624382990111943E-2</v>
      </c>
      <c r="N20" s="4">
        <f t="shared" si="2"/>
        <v>0.17444357926246323</v>
      </c>
      <c r="O20" s="4">
        <f t="shared" si="3"/>
        <v>0.18203852866923831</v>
      </c>
      <c r="P20" s="4">
        <f t="shared" si="4"/>
        <v>0.16073610849241504</v>
      </c>
      <c r="Q20" t="str">
        <v>Equity</v>
      </c>
      <c r="R20" s="7">
        <v>82841999800</v>
      </c>
      <c r="S20" t="str">
        <v>464287507</v>
      </c>
      <c r="T20" t="str">
        <v>The index measures the performance of the mid-capitalization sector of the U.S. equity market, as determined by SPDJI. The fund generally will invest at least 80% of its assets in the component securities of its index and in investments that have economic characteristics that are substantially identical to the component securities of its index and may invest up to 20% of its assets in certain futures, options and swap contracts, cash and cash equivalents.</v>
      </c>
      <c r="U20" t="str">
        <v>US</v>
      </c>
      <c r="V20" s="2">
        <v>5.0000000000000001E-4</v>
      </c>
      <c r="W20" t="str">
        <v>2000-05-22</v>
      </c>
      <c r="X20" t="str">
        <v>US4642875078</v>
      </c>
      <c r="Y20" s="7">
        <v>59.664541999999997</v>
      </c>
      <c r="Z20" t="str">
        <v>USD</v>
      </c>
      <c r="AA20" s="2"/>
      <c r="AB20" s="2"/>
      <c r="AD20" s="7">
        <f t="shared" si="5"/>
        <v>0</v>
      </c>
      <c r="AE20" s="7">
        <f t="shared" si="6"/>
        <v>15.412399999999998</v>
      </c>
      <c r="AF20" s="7">
        <f t="shared" si="7"/>
        <v>52.515100000000004</v>
      </c>
      <c r="AG20" s="7">
        <f t="shared" si="8"/>
        <v>83.959800000000016</v>
      </c>
      <c r="AH20" s="7">
        <f>SUM([1]!_xldudf_WISEPRICE($A20,"close",,DATE(YEAR($B$1),1,2)))</f>
        <v>55.25</v>
      </c>
      <c r="AI20" s="7">
        <f t="shared" si="9"/>
        <v>48.96</v>
      </c>
      <c r="AJ20" s="7">
        <f t="shared" si="10"/>
        <v>51.62</v>
      </c>
      <c r="AK20" s="7">
        <f t="shared" si="11"/>
        <v>37.75</v>
      </c>
      <c r="AO20" cm="1">
        <f t="array" ref="AO20:OP20">TRANSPOSE(INDEX(_xlfn._xlws.SORT(_xldudf_WISEPRICE(A20,"close",365)),,2))</f>
        <v>46.37</v>
      </c>
      <c r="AP20">
        <v>47.53</v>
      </c>
      <c r="AQ20">
        <v>47.63</v>
      </c>
      <c r="AR20">
        <v>47.67</v>
      </c>
      <c r="AS20">
        <v>48.51</v>
      </c>
      <c r="AT20">
        <v>48.51</v>
      </c>
      <c r="AU20">
        <v>48.68</v>
      </c>
      <c r="AV20">
        <v>47.26</v>
      </c>
      <c r="AW20">
        <v>47.16</v>
      </c>
      <c r="AX20">
        <v>47.97</v>
      </c>
      <c r="AY20">
        <v>48.38</v>
      </c>
      <c r="AZ20">
        <v>48.48</v>
      </c>
      <c r="BA20">
        <v>47.46</v>
      </c>
      <c r="BB20">
        <v>50.21</v>
      </c>
      <c r="BC20">
        <v>50.5</v>
      </c>
      <c r="BD20">
        <v>50.01</v>
      </c>
      <c r="BE20">
        <v>50.78</v>
      </c>
      <c r="BF20">
        <v>50.08</v>
      </c>
      <c r="BG20">
        <v>49.77</v>
      </c>
      <c r="BH20">
        <v>50.09</v>
      </c>
      <c r="BI20">
        <v>49.99</v>
      </c>
      <c r="BJ20">
        <v>50.81</v>
      </c>
      <c r="BK20">
        <v>50.85</v>
      </c>
      <c r="BL20">
        <v>51.08</v>
      </c>
      <c r="BM20">
        <v>50.12</v>
      </c>
      <c r="BN20">
        <v>50.26</v>
      </c>
      <c r="BO20">
        <v>51.4</v>
      </c>
      <c r="BP20">
        <v>51.35</v>
      </c>
      <c r="BQ20">
        <v>51.4</v>
      </c>
      <c r="BR20">
        <v>50.14</v>
      </c>
      <c r="BS20">
        <v>49.54</v>
      </c>
      <c r="BT20">
        <v>49.46</v>
      </c>
      <c r="BU20">
        <v>49.86</v>
      </c>
      <c r="BV20">
        <v>49.31</v>
      </c>
      <c r="BW20">
        <v>49.82</v>
      </c>
      <c r="BX20">
        <v>49.92</v>
      </c>
      <c r="BY20">
        <v>49.7</v>
      </c>
      <c r="BZ20">
        <v>48.58</v>
      </c>
      <c r="CA20">
        <v>48.03</v>
      </c>
      <c r="CB20">
        <v>47.51</v>
      </c>
      <c r="CC20">
        <v>47.76</v>
      </c>
      <c r="CD20">
        <v>48.66</v>
      </c>
      <c r="CE20">
        <v>48.11</v>
      </c>
      <c r="CF20">
        <v>48.45</v>
      </c>
      <c r="CG20">
        <v>48.47</v>
      </c>
      <c r="CH20">
        <v>47.65</v>
      </c>
      <c r="CI20">
        <v>48.59</v>
      </c>
      <c r="CJ20">
        <v>48.38</v>
      </c>
      <c r="CK20">
        <v>48.15</v>
      </c>
      <c r="CL20">
        <v>48.87</v>
      </c>
      <c r="CM20">
        <v>48.39</v>
      </c>
      <c r="CN20">
        <v>49.6</v>
      </c>
      <c r="CO20">
        <v>49.61</v>
      </c>
      <c r="CP20">
        <v>50.09</v>
      </c>
      <c r="CQ20">
        <v>50.7</v>
      </c>
      <c r="CR20">
        <v>51.18</v>
      </c>
      <c r="CS20">
        <v>51.43</v>
      </c>
      <c r="CT20">
        <v>51.31</v>
      </c>
      <c r="CU20">
        <v>50.65</v>
      </c>
      <c r="CV20">
        <v>50.14</v>
      </c>
      <c r="CW20">
        <v>50.96</v>
      </c>
      <c r="CX20">
        <v>51.6</v>
      </c>
      <c r="CY20">
        <v>51.42</v>
      </c>
      <c r="CZ20">
        <v>51.56</v>
      </c>
      <c r="DA20">
        <v>52</v>
      </c>
      <c r="DB20">
        <v>52.2</v>
      </c>
      <c r="DC20">
        <v>51.63</v>
      </c>
      <c r="DD20">
        <v>52.86</v>
      </c>
      <c r="DE20">
        <v>53.73</v>
      </c>
      <c r="DF20">
        <v>54.34</v>
      </c>
      <c r="DG20">
        <v>53.96</v>
      </c>
      <c r="DH20">
        <v>53.38</v>
      </c>
      <c r="DI20">
        <v>53.76</v>
      </c>
      <c r="DJ20">
        <v>53.13</v>
      </c>
      <c r="DK20">
        <v>52.49</v>
      </c>
      <c r="DL20">
        <v>52.62</v>
      </c>
      <c r="DM20">
        <v>53.25</v>
      </c>
      <c r="DN20">
        <v>53.27</v>
      </c>
      <c r="DO20">
        <v>53.66</v>
      </c>
      <c r="DP20">
        <v>53.25</v>
      </c>
      <c r="DQ20">
        <v>53.19</v>
      </c>
      <c r="DR20">
        <v>51.89</v>
      </c>
      <c r="DS20">
        <v>51.98</v>
      </c>
      <c r="DT20">
        <v>52.2</v>
      </c>
      <c r="DU20">
        <v>51.88</v>
      </c>
      <c r="DV20">
        <v>52</v>
      </c>
      <c r="DW20">
        <v>51.87</v>
      </c>
      <c r="DX20">
        <v>52.03</v>
      </c>
      <c r="DY20">
        <v>52.29</v>
      </c>
      <c r="DZ20">
        <v>52.87</v>
      </c>
      <c r="EA20">
        <v>52.23</v>
      </c>
      <c r="EB20">
        <v>51.6</v>
      </c>
      <c r="EC20">
        <v>51.65</v>
      </c>
      <c r="ED20">
        <v>50.39</v>
      </c>
      <c r="EE20">
        <v>48.96</v>
      </c>
      <c r="EF20">
        <v>48.04</v>
      </c>
      <c r="EG20">
        <v>48.97</v>
      </c>
      <c r="EH20">
        <v>47.91</v>
      </c>
      <c r="EI20">
        <v>48.57</v>
      </c>
      <c r="EJ20">
        <v>47.45</v>
      </c>
      <c r="EK20">
        <v>48.27</v>
      </c>
      <c r="EL20">
        <v>49.12</v>
      </c>
      <c r="EM20">
        <v>47.87</v>
      </c>
      <c r="EN20">
        <v>47.47</v>
      </c>
      <c r="EO20">
        <v>47.86</v>
      </c>
      <c r="EP20">
        <v>48.33</v>
      </c>
      <c r="EQ20">
        <v>48.43</v>
      </c>
      <c r="ER20">
        <v>49.03</v>
      </c>
      <c r="ES20">
        <v>49.17</v>
      </c>
      <c r="ET20">
        <v>50.03</v>
      </c>
      <c r="EU20">
        <v>50.02</v>
      </c>
      <c r="EV20">
        <v>49.15</v>
      </c>
      <c r="EW20">
        <v>48.82</v>
      </c>
      <c r="EX20">
        <v>48.76</v>
      </c>
      <c r="EY20">
        <v>49.35</v>
      </c>
      <c r="EZ20">
        <v>49.81</v>
      </c>
      <c r="FA20">
        <v>49.52</v>
      </c>
      <c r="FB20">
        <v>49.87</v>
      </c>
      <c r="FC20">
        <v>49.6</v>
      </c>
      <c r="FD20">
        <v>49.98</v>
      </c>
      <c r="FE20">
        <v>49.92</v>
      </c>
      <c r="FF20">
        <v>50.01</v>
      </c>
      <c r="FG20">
        <v>49.81</v>
      </c>
      <c r="FH20">
        <v>49.79</v>
      </c>
      <c r="FI20">
        <v>49.81</v>
      </c>
      <c r="FJ20">
        <v>48.85</v>
      </c>
      <c r="FK20">
        <v>48.41</v>
      </c>
      <c r="FL20">
        <v>49.17</v>
      </c>
      <c r="FM20">
        <v>49.64</v>
      </c>
      <c r="FN20">
        <v>49.63</v>
      </c>
      <c r="FO20">
        <v>48.92</v>
      </c>
      <c r="FP20">
        <v>48.87</v>
      </c>
      <c r="FQ20">
        <v>48.05</v>
      </c>
      <c r="FR20">
        <v>49.06</v>
      </c>
      <c r="FS20">
        <v>48.93</v>
      </c>
      <c r="FT20">
        <v>48.74</v>
      </c>
      <c r="FU20">
        <v>48.82</v>
      </c>
      <c r="FV20">
        <v>48.51</v>
      </c>
      <c r="FW20">
        <v>48.52</v>
      </c>
      <c r="FX20">
        <v>48.92</v>
      </c>
      <c r="FY20">
        <v>48.21</v>
      </c>
      <c r="FZ20">
        <v>49.05</v>
      </c>
      <c r="GA20">
        <v>49.47</v>
      </c>
      <c r="GB20">
        <v>49.01</v>
      </c>
      <c r="GC20">
        <v>49.27</v>
      </c>
      <c r="GD20">
        <v>48.78</v>
      </c>
      <c r="GE20">
        <v>48.31</v>
      </c>
      <c r="GF20">
        <v>48.3</v>
      </c>
      <c r="GG20">
        <v>48.76</v>
      </c>
      <c r="GH20">
        <v>48.73</v>
      </c>
      <c r="GI20">
        <v>48.04</v>
      </c>
      <c r="GJ20">
        <v>48.42</v>
      </c>
      <c r="GK20">
        <v>50.06</v>
      </c>
      <c r="GL20">
        <v>49.52</v>
      </c>
      <c r="GM20">
        <v>50.53</v>
      </c>
      <c r="GN20">
        <v>51.15</v>
      </c>
      <c r="GO20">
        <v>50.94</v>
      </c>
      <c r="GP20">
        <v>50.63</v>
      </c>
      <c r="GQ20">
        <v>50.91</v>
      </c>
      <c r="GR20">
        <v>51.45</v>
      </c>
      <c r="GS20">
        <v>51.14</v>
      </c>
      <c r="GT20">
        <v>51.64</v>
      </c>
      <c r="GU20">
        <v>51.42</v>
      </c>
      <c r="GV20">
        <v>51.04</v>
      </c>
      <c r="GW20">
        <v>50.99</v>
      </c>
      <c r="GX20">
        <v>50.71</v>
      </c>
      <c r="GY20">
        <v>50.12</v>
      </c>
      <c r="GZ20">
        <v>50.53</v>
      </c>
      <c r="HA20">
        <v>51.34</v>
      </c>
      <c r="HB20">
        <v>51.36</v>
      </c>
      <c r="HC20">
        <v>51.98</v>
      </c>
      <c r="HD20">
        <v>52.3</v>
      </c>
      <c r="HE20">
        <v>52.45</v>
      </c>
      <c r="HF20">
        <v>52.01</v>
      </c>
      <c r="HG20">
        <v>51.45</v>
      </c>
      <c r="HH20">
        <v>51.93</v>
      </c>
      <c r="HI20">
        <v>52.6</v>
      </c>
      <c r="HJ20">
        <v>53.17</v>
      </c>
      <c r="HK20">
        <v>53.56</v>
      </c>
      <c r="HL20">
        <v>53.85</v>
      </c>
      <c r="HM20">
        <v>53.37</v>
      </c>
      <c r="HN20">
        <v>53.69</v>
      </c>
      <c r="HO20">
        <v>54.21</v>
      </c>
      <c r="HP20">
        <v>54.4</v>
      </c>
      <c r="HQ20">
        <v>54.12</v>
      </c>
      <c r="HR20">
        <v>53.99</v>
      </c>
      <c r="HS20">
        <v>54.06</v>
      </c>
      <c r="HT20">
        <v>54.15</v>
      </c>
      <c r="HU20">
        <v>54.46</v>
      </c>
      <c r="HV20">
        <v>53.79</v>
      </c>
      <c r="HW20">
        <v>54.25</v>
      </c>
      <c r="HX20">
        <v>54.48</v>
      </c>
      <c r="HY20">
        <v>54.35</v>
      </c>
      <c r="HZ20">
        <v>53.73</v>
      </c>
      <c r="IA20">
        <v>53.54</v>
      </c>
      <c r="IB20">
        <v>53.54</v>
      </c>
      <c r="IC20">
        <v>53.95</v>
      </c>
      <c r="ID20">
        <v>53.49</v>
      </c>
      <c r="IE20">
        <v>53.24</v>
      </c>
      <c r="IF20">
        <v>53.15</v>
      </c>
      <c r="IG20">
        <v>53.14</v>
      </c>
      <c r="IH20">
        <v>53.24</v>
      </c>
      <c r="II20">
        <v>52.52</v>
      </c>
      <c r="IJ20">
        <v>52.01</v>
      </c>
      <c r="IK20">
        <v>51.36</v>
      </c>
      <c r="IL20">
        <v>51.52</v>
      </c>
      <c r="IM20">
        <v>51.56</v>
      </c>
      <c r="IN20">
        <v>51.33</v>
      </c>
      <c r="IO20">
        <v>51.9</v>
      </c>
      <c r="IP20">
        <v>51.37</v>
      </c>
      <c r="IQ20">
        <v>51.53</v>
      </c>
      <c r="IR20">
        <v>52.01</v>
      </c>
      <c r="IS20">
        <v>52.74</v>
      </c>
      <c r="IT20">
        <v>52.87</v>
      </c>
      <c r="IU20">
        <v>52.86</v>
      </c>
      <c r="IV20">
        <v>53.38</v>
      </c>
      <c r="IW20">
        <v>52.16</v>
      </c>
      <c r="IX20">
        <v>52.02</v>
      </c>
      <c r="IY20">
        <v>51.53</v>
      </c>
      <c r="IZ20">
        <v>51.48</v>
      </c>
      <c r="JA20">
        <v>51.56</v>
      </c>
      <c r="JB20">
        <v>51.54</v>
      </c>
      <c r="JC20">
        <v>51.27</v>
      </c>
      <c r="JD20">
        <v>51.89</v>
      </c>
      <c r="JE20">
        <v>51.38</v>
      </c>
      <c r="JF20">
        <v>51.31</v>
      </c>
      <c r="JG20">
        <v>51.23</v>
      </c>
      <c r="JH20">
        <v>50.93</v>
      </c>
      <c r="JI20">
        <v>50</v>
      </c>
      <c r="JJ20">
        <v>49.94</v>
      </c>
      <c r="JK20">
        <v>50.25</v>
      </c>
      <c r="JL20">
        <v>49.23</v>
      </c>
      <c r="JM20">
        <v>49.52</v>
      </c>
      <c r="JN20">
        <v>50.04</v>
      </c>
      <c r="JO20">
        <v>49.87</v>
      </c>
      <c r="JP20">
        <v>49.22</v>
      </c>
      <c r="JQ20">
        <v>48.42</v>
      </c>
      <c r="JR20">
        <v>48.66</v>
      </c>
      <c r="JS20">
        <v>48.57</v>
      </c>
      <c r="JT20">
        <v>48.97</v>
      </c>
      <c r="JU20">
        <v>49.34</v>
      </c>
      <c r="JV20">
        <v>49.8</v>
      </c>
      <c r="JW20">
        <v>49.95</v>
      </c>
      <c r="JX20">
        <v>49</v>
      </c>
      <c r="JY20">
        <v>48.72</v>
      </c>
      <c r="JZ20">
        <v>49.5</v>
      </c>
      <c r="KA20">
        <v>50.1</v>
      </c>
      <c r="KB20">
        <v>48.99</v>
      </c>
      <c r="KC20">
        <v>48.23</v>
      </c>
      <c r="KD20">
        <v>47.71</v>
      </c>
      <c r="KE20">
        <v>47.26</v>
      </c>
      <c r="KF20">
        <v>47.52</v>
      </c>
      <c r="KG20">
        <v>46.81</v>
      </c>
      <c r="KH20">
        <v>47.03</v>
      </c>
      <c r="KI20">
        <v>46.41</v>
      </c>
      <c r="KJ20">
        <v>46.78</v>
      </c>
      <c r="KK20">
        <v>47.2</v>
      </c>
      <c r="KL20">
        <v>47.49</v>
      </c>
      <c r="KM20">
        <v>48.51</v>
      </c>
      <c r="KN20">
        <v>49.46</v>
      </c>
      <c r="KO20">
        <v>48.97</v>
      </c>
      <c r="KP20">
        <v>48.85</v>
      </c>
      <c r="KQ20">
        <v>48.62</v>
      </c>
      <c r="KR20">
        <v>48.1</v>
      </c>
      <c r="KS20">
        <v>48.69</v>
      </c>
      <c r="KT20">
        <v>48.63</v>
      </c>
      <c r="KU20">
        <v>50.52</v>
      </c>
      <c r="KV20">
        <v>50.74</v>
      </c>
      <c r="KW20">
        <v>50.23</v>
      </c>
      <c r="KX20">
        <v>50.64</v>
      </c>
      <c r="KY20">
        <v>50.87</v>
      </c>
      <c r="KZ20">
        <v>50.62</v>
      </c>
      <c r="LA20">
        <v>50.93</v>
      </c>
      <c r="LB20">
        <v>51.14</v>
      </c>
      <c r="LC20">
        <v>51.05</v>
      </c>
      <c r="LD20">
        <v>50.73</v>
      </c>
      <c r="LE20">
        <v>50.92</v>
      </c>
      <c r="LF20">
        <v>51.21</v>
      </c>
      <c r="LG20">
        <v>52.45</v>
      </c>
      <c r="LH20">
        <v>52.89</v>
      </c>
      <c r="LI20">
        <v>52.19</v>
      </c>
      <c r="LJ20">
        <v>52.1</v>
      </c>
      <c r="LK20">
        <v>52.4</v>
      </c>
      <c r="LL20">
        <v>52.63</v>
      </c>
      <c r="LM20">
        <v>52.89</v>
      </c>
      <c r="LN20">
        <v>52.79</v>
      </c>
      <c r="LO20">
        <v>54.14</v>
      </c>
      <c r="LP20">
        <v>55.37</v>
      </c>
      <c r="LQ20">
        <v>54.91</v>
      </c>
      <c r="LR20">
        <v>54.99</v>
      </c>
      <c r="LS20">
        <v>55.72</v>
      </c>
      <c r="LT20">
        <v>54.58</v>
      </c>
      <c r="LU20">
        <v>55.32</v>
      </c>
      <c r="LV20">
        <v>55.54</v>
      </c>
      <c r="LW20">
        <v>55.96</v>
      </c>
      <c r="LX20">
        <v>55.97</v>
      </c>
      <c r="LY20">
        <v>55.97</v>
      </c>
      <c r="LZ20">
        <v>55.43</v>
      </c>
      <c r="MA20">
        <v>55.25</v>
      </c>
      <c r="MB20">
        <v>54</v>
      </c>
      <c r="MC20">
        <v>53.9</v>
      </c>
      <c r="MD20">
        <v>54.1</v>
      </c>
      <c r="ME20">
        <v>54.78</v>
      </c>
      <c r="MF20">
        <v>54.43</v>
      </c>
      <c r="MG20">
        <v>54.55</v>
      </c>
      <c r="MH20">
        <v>54.43</v>
      </c>
      <c r="MI20">
        <v>54.41</v>
      </c>
      <c r="MJ20">
        <v>54.05</v>
      </c>
      <c r="MK20">
        <v>53.67</v>
      </c>
      <c r="ML20">
        <v>54.12</v>
      </c>
      <c r="MM20">
        <v>54.64</v>
      </c>
      <c r="MN20">
        <v>55.28</v>
      </c>
      <c r="MO20">
        <v>55.06</v>
      </c>
      <c r="MP20">
        <v>54.71</v>
      </c>
      <c r="MQ20">
        <v>55.05</v>
      </c>
      <c r="MR20">
        <v>55.11</v>
      </c>
      <c r="MS20">
        <v>55.64</v>
      </c>
      <c r="MT20">
        <v>55.5</v>
      </c>
      <c r="MU20">
        <v>54.47</v>
      </c>
      <c r="MV20">
        <v>55.19</v>
      </c>
      <c r="MW20">
        <v>55.2</v>
      </c>
      <c r="MX20">
        <v>54.58</v>
      </c>
      <c r="MY20">
        <v>54.85</v>
      </c>
      <c r="MZ20">
        <v>55.12</v>
      </c>
      <c r="NA20">
        <v>55.63</v>
      </c>
      <c r="NB20">
        <v>56.06</v>
      </c>
      <c r="NC20">
        <v>56.58</v>
      </c>
      <c r="ND20">
        <v>55.19</v>
      </c>
      <c r="NE20">
        <v>55.97</v>
      </c>
      <c r="NF20">
        <v>57</v>
      </c>
      <c r="NG20">
        <v>56.47</v>
      </c>
      <c r="NH20">
        <v>56.07</v>
      </c>
      <c r="NI20">
        <v>56.14</v>
      </c>
      <c r="NJ20">
        <v>57.01</v>
      </c>
      <c r="NK20">
        <v>57.04</v>
      </c>
      <c r="NL20">
        <v>56.98</v>
      </c>
      <c r="NM20">
        <v>57.28</v>
      </c>
      <c r="NN20">
        <v>57.24</v>
      </c>
      <c r="NO20">
        <v>57.66</v>
      </c>
      <c r="NP20">
        <v>58.15</v>
      </c>
      <c r="NQ20">
        <v>58.5</v>
      </c>
      <c r="NR20">
        <v>58.34</v>
      </c>
      <c r="NS20">
        <v>58.75</v>
      </c>
      <c r="NT20">
        <v>59.32</v>
      </c>
      <c r="NU20">
        <v>59.01</v>
      </c>
      <c r="NV20">
        <v>58.72</v>
      </c>
      <c r="NW20">
        <v>59.04</v>
      </c>
      <c r="NX20">
        <v>59.28</v>
      </c>
      <c r="NY20">
        <v>58.56</v>
      </c>
      <c r="NZ20">
        <v>58.47</v>
      </c>
      <c r="OA20">
        <v>58.34</v>
      </c>
      <c r="OB20">
        <v>58.8</v>
      </c>
      <c r="OC20">
        <v>59.6</v>
      </c>
      <c r="OD20">
        <v>60.08</v>
      </c>
      <c r="OE20">
        <v>59.6</v>
      </c>
      <c r="OF20">
        <v>59.65</v>
      </c>
      <c r="OG20">
        <v>59.57</v>
      </c>
      <c r="OH20">
        <v>60.58</v>
      </c>
      <c r="OI20">
        <v>60.74</v>
      </c>
      <c r="OJ20">
        <v>60.37</v>
      </c>
      <c r="OK20">
        <v>59.57</v>
      </c>
      <c r="OL20">
        <v>59.84</v>
      </c>
      <c r="OM20">
        <v>59.16</v>
      </c>
      <c r="ON20">
        <v>59.66</v>
      </c>
      <c r="OO20">
        <v>59.951300000000003</v>
      </c>
      <c r="OP20" t="str">
        <v>Close</v>
      </c>
    </row>
    <row r="21" spans="1:406" x14ac:dyDescent="0.2">
      <c r="A21" t="s">
        <v>49</v>
      </c>
      <c r="B21" t="str">
        <v>iShares Core S&amp;P Small-Cap ETF</v>
      </c>
      <c r="D21" s="5">
        <v>108.44</v>
      </c>
      <c r="E21" s="6">
        <v>0.76190000000000002</v>
      </c>
      <c r="F21">
        <v>111.16</v>
      </c>
      <c r="G21">
        <v>87.32</v>
      </c>
      <c r="H21" s="7">
        <v>4433781</v>
      </c>
      <c r="I21" s="2">
        <f t="shared" si="12"/>
        <v>6.5905504501995145E-3</v>
      </c>
      <c r="J21" s="2">
        <f t="shared" si="13"/>
        <v>0.1423766975148173</v>
      </c>
      <c r="K21" s="2">
        <f t="shared" si="14"/>
        <v>1.4928554965272234E-3</v>
      </c>
      <c r="L21" s="2">
        <f t="shared" si="15"/>
        <v>8.0809753714834232E-2</v>
      </c>
      <c r="M21" s="4">
        <f t="shared" si="1"/>
        <v>-9.4282701318192982E-2</v>
      </c>
      <c r="N21" s="4">
        <f t="shared" si="2"/>
        <v>-0.22264867747108541</v>
      </c>
      <c r="O21" s="4">
        <f t="shared" si="3"/>
        <v>-0.11288983058567892</v>
      </c>
      <c r="P21" s="4">
        <f t="shared" si="4"/>
        <v>-6.5349203256379829E-2</v>
      </c>
      <c r="Q21" t="str">
        <v>Equity</v>
      </c>
      <c r="R21" s="7">
        <v>78097439096</v>
      </c>
      <c r="S21" t="str">
        <v>464287804</v>
      </c>
      <c r="T21" t="str">
        <v>The index measures the performance of the small-capitalization sector of the U.S. equity market, as determined by SPDJI. The fund generally will invest at least 80% of its assets in the component securities of its index and in investments that have economic characteristics that are substantially identical to the component securities of its index and may invest up to 20% of its assets in certain futures, options and swap contracts, cash and cash equivalents.</v>
      </c>
      <c r="U21" t="str">
        <v>US</v>
      </c>
      <c r="V21" s="2">
        <v>5.9999999999999995E-4</v>
      </c>
      <c r="W21" t="str">
        <v>2000-05-22</v>
      </c>
      <c r="X21" t="str">
        <v>US4642878049</v>
      </c>
      <c r="Y21" s="7">
        <v>107.63988500000001</v>
      </c>
      <c r="Z21" t="str">
        <v>USD</v>
      </c>
      <c r="AA21" s="2"/>
      <c r="AB21" s="2"/>
      <c r="AD21" s="7">
        <f t="shared" si="5"/>
        <v>0</v>
      </c>
      <c r="AE21" s="7">
        <f t="shared" si="6"/>
        <v>1.4223669999999999</v>
      </c>
      <c r="AF21" s="7">
        <f t="shared" si="7"/>
        <v>4.514367</v>
      </c>
      <c r="AG21" s="7">
        <f t="shared" si="8"/>
        <v>6.7453669999999999</v>
      </c>
      <c r="AH21" s="7">
        <f>SUM([1]!_xldudf_WISEPRICE($A21,"close",,DATE(YEAR($B$1),1,2)))</f>
        <v>107.73</v>
      </c>
      <c r="AI21" s="7">
        <f t="shared" si="9"/>
        <v>96.17</v>
      </c>
      <c r="AJ21" s="7">
        <f t="shared" si="10"/>
        <v>112.45</v>
      </c>
      <c r="AK21" s="7">
        <f t="shared" si="11"/>
        <v>78.099999999999994</v>
      </c>
      <c r="AO21" cm="1">
        <f t="array" ref="AO21:OP21">TRANSPOSE(INDEX(_xlfn._xlws.SORT(_xldudf_WISEPRICE(A21,"close",365)),,2))</f>
        <v>93.04</v>
      </c>
      <c r="AP21">
        <v>95.23</v>
      </c>
      <c r="AQ21">
        <v>95.63</v>
      </c>
      <c r="AR21">
        <v>95.94</v>
      </c>
      <c r="AS21">
        <v>97.94</v>
      </c>
      <c r="AT21">
        <v>97.92</v>
      </c>
      <c r="AU21">
        <v>98.31</v>
      </c>
      <c r="AV21">
        <v>95</v>
      </c>
      <c r="AW21">
        <v>94.46</v>
      </c>
      <c r="AX21">
        <v>95.94</v>
      </c>
      <c r="AY21">
        <v>96.88</v>
      </c>
      <c r="AZ21">
        <v>97.02</v>
      </c>
      <c r="BA21">
        <v>94.77</v>
      </c>
      <c r="BB21">
        <v>100.35</v>
      </c>
      <c r="BC21">
        <v>100.9</v>
      </c>
      <c r="BD21">
        <v>99.91</v>
      </c>
      <c r="BE21">
        <v>101.2</v>
      </c>
      <c r="BF21">
        <v>99.53</v>
      </c>
      <c r="BG21">
        <v>99.13</v>
      </c>
      <c r="BH21">
        <v>99.81</v>
      </c>
      <c r="BI21">
        <v>99.49</v>
      </c>
      <c r="BJ21">
        <v>100.7</v>
      </c>
      <c r="BK21">
        <v>100.82</v>
      </c>
      <c r="BL21">
        <v>101.04</v>
      </c>
      <c r="BM21">
        <v>99.09</v>
      </c>
      <c r="BN21">
        <v>99.45</v>
      </c>
      <c r="BO21">
        <v>101.84</v>
      </c>
      <c r="BP21">
        <v>101.72</v>
      </c>
      <c r="BQ21">
        <v>102.13</v>
      </c>
      <c r="BR21">
        <v>99.28</v>
      </c>
      <c r="BS21">
        <v>98.33</v>
      </c>
      <c r="BT21">
        <v>97.92</v>
      </c>
      <c r="BU21">
        <v>98.38</v>
      </c>
      <c r="BV21">
        <v>97.33</v>
      </c>
      <c r="BW21">
        <v>98.38</v>
      </c>
      <c r="BX21">
        <v>98.3</v>
      </c>
      <c r="BY21">
        <v>97.55</v>
      </c>
      <c r="BZ21">
        <v>95.2</v>
      </c>
      <c r="CA21">
        <v>94.33</v>
      </c>
      <c r="CB21">
        <v>93.66</v>
      </c>
      <c r="CC21">
        <v>93.97</v>
      </c>
      <c r="CD21">
        <v>95.43</v>
      </c>
      <c r="CE21">
        <v>94.25</v>
      </c>
      <c r="CF21">
        <v>94.87</v>
      </c>
      <c r="CG21">
        <v>94.82</v>
      </c>
      <c r="CH21">
        <v>93.02</v>
      </c>
      <c r="CI21">
        <v>95.07</v>
      </c>
      <c r="CJ21">
        <v>94.64</v>
      </c>
      <c r="CK21">
        <v>94.5</v>
      </c>
      <c r="CL21">
        <v>95.64</v>
      </c>
      <c r="CM21">
        <v>94.81</v>
      </c>
      <c r="CN21">
        <v>97.04</v>
      </c>
      <c r="CO21">
        <v>97.03</v>
      </c>
      <c r="CP21">
        <v>98.28</v>
      </c>
      <c r="CQ21">
        <v>99.39</v>
      </c>
      <c r="CR21">
        <v>100.79</v>
      </c>
      <c r="CS21">
        <v>101.41</v>
      </c>
      <c r="CT21">
        <v>101.05</v>
      </c>
      <c r="CU21">
        <v>99.46</v>
      </c>
      <c r="CV21">
        <v>98.61</v>
      </c>
      <c r="CW21">
        <v>100.09</v>
      </c>
      <c r="CX21">
        <v>101.19</v>
      </c>
      <c r="CY21">
        <v>100.84</v>
      </c>
      <c r="CZ21">
        <v>101.09</v>
      </c>
      <c r="DA21">
        <v>101.81</v>
      </c>
      <c r="DB21">
        <v>102.22</v>
      </c>
      <c r="DC21">
        <v>101.09</v>
      </c>
      <c r="DD21">
        <v>103.64</v>
      </c>
      <c r="DE21">
        <v>105.25</v>
      </c>
      <c r="DF21">
        <v>107.68</v>
      </c>
      <c r="DG21">
        <v>107.39</v>
      </c>
      <c r="DH21">
        <v>105.61</v>
      </c>
      <c r="DI21">
        <v>106.35</v>
      </c>
      <c r="DJ21">
        <v>104.74</v>
      </c>
      <c r="DK21">
        <v>103.39</v>
      </c>
      <c r="DL21">
        <v>103.63</v>
      </c>
      <c r="DM21">
        <v>104.97</v>
      </c>
      <c r="DN21">
        <v>104.63</v>
      </c>
      <c r="DO21">
        <v>105.62</v>
      </c>
      <c r="DP21">
        <v>104.92</v>
      </c>
      <c r="DQ21">
        <v>105.1</v>
      </c>
      <c r="DR21">
        <v>101.96</v>
      </c>
      <c r="DS21">
        <v>102.35</v>
      </c>
      <c r="DT21">
        <v>102.98</v>
      </c>
      <c r="DU21">
        <v>102.19</v>
      </c>
      <c r="DV21">
        <v>102.42</v>
      </c>
      <c r="DW21">
        <v>102.39</v>
      </c>
      <c r="DX21">
        <v>102.63</v>
      </c>
      <c r="DY21">
        <v>102.94</v>
      </c>
      <c r="DZ21">
        <v>104.14</v>
      </c>
      <c r="EA21">
        <v>101.78</v>
      </c>
      <c r="EB21">
        <v>100.77</v>
      </c>
      <c r="EC21">
        <v>100.94</v>
      </c>
      <c r="ED21">
        <v>98.64</v>
      </c>
      <c r="EE21">
        <v>96.17</v>
      </c>
      <c r="EF21">
        <v>93.84</v>
      </c>
      <c r="EG21">
        <v>95.75</v>
      </c>
      <c r="EH21">
        <v>94.22</v>
      </c>
      <c r="EI21">
        <v>95.72</v>
      </c>
      <c r="EJ21">
        <v>93</v>
      </c>
      <c r="EK21">
        <v>94.36</v>
      </c>
      <c r="EL21">
        <v>95.94</v>
      </c>
      <c r="EM21">
        <v>93.37</v>
      </c>
      <c r="EN21">
        <v>92.27</v>
      </c>
      <c r="EO21">
        <v>93.25</v>
      </c>
      <c r="EP21">
        <v>94.25</v>
      </c>
      <c r="EQ21">
        <v>94.32</v>
      </c>
      <c r="ER21">
        <v>94.96</v>
      </c>
      <c r="ES21">
        <v>94.93</v>
      </c>
      <c r="ET21">
        <v>96.7</v>
      </c>
      <c r="EU21">
        <v>96.79</v>
      </c>
      <c r="EV21">
        <v>94.87</v>
      </c>
      <c r="EW21">
        <v>94.14</v>
      </c>
      <c r="EX21">
        <v>94.17</v>
      </c>
      <c r="EY21">
        <v>95.37</v>
      </c>
      <c r="EZ21">
        <v>96.03</v>
      </c>
      <c r="FA21">
        <v>95.24</v>
      </c>
      <c r="FB21">
        <v>96.05</v>
      </c>
      <c r="FC21">
        <v>95.28</v>
      </c>
      <c r="FD21">
        <v>95.86</v>
      </c>
      <c r="FE21">
        <v>95.35</v>
      </c>
      <c r="FF21">
        <v>95.64</v>
      </c>
      <c r="FG21">
        <v>95.21</v>
      </c>
      <c r="FH21">
        <v>95.02</v>
      </c>
      <c r="FI21">
        <v>95.07</v>
      </c>
      <c r="FJ21">
        <v>92.57</v>
      </c>
      <c r="FK21">
        <v>91.71</v>
      </c>
      <c r="FL21">
        <v>93.14</v>
      </c>
      <c r="FM21">
        <v>94</v>
      </c>
      <c r="FN21">
        <v>93.97</v>
      </c>
      <c r="FO21">
        <v>92.22</v>
      </c>
      <c r="FP21">
        <v>92.25</v>
      </c>
      <c r="FQ21">
        <v>91.14</v>
      </c>
      <c r="FR21">
        <v>93.34</v>
      </c>
      <c r="FS21">
        <v>92.93</v>
      </c>
      <c r="FT21">
        <v>92.38</v>
      </c>
      <c r="FU21">
        <v>92.71</v>
      </c>
      <c r="FV21">
        <v>92.08</v>
      </c>
      <c r="FW21">
        <v>91.81</v>
      </c>
      <c r="FX21">
        <v>92.83</v>
      </c>
      <c r="FY21">
        <v>91.6</v>
      </c>
      <c r="FZ21">
        <v>93.8</v>
      </c>
      <c r="GA21">
        <v>94.65</v>
      </c>
      <c r="GB21">
        <v>93.94</v>
      </c>
      <c r="GC21">
        <v>94.66</v>
      </c>
      <c r="GD21">
        <v>94.54</v>
      </c>
      <c r="GE21">
        <v>93.38</v>
      </c>
      <c r="GF21">
        <v>93.06</v>
      </c>
      <c r="GG21">
        <v>94.09</v>
      </c>
      <c r="GH21">
        <v>93.65</v>
      </c>
      <c r="GI21">
        <v>92.43</v>
      </c>
      <c r="GJ21">
        <v>93.22</v>
      </c>
      <c r="GK21">
        <v>97.06</v>
      </c>
      <c r="GL21">
        <v>95.06</v>
      </c>
      <c r="GM21">
        <v>97.77</v>
      </c>
      <c r="GN21">
        <v>99.81</v>
      </c>
      <c r="GO21">
        <v>99.18</v>
      </c>
      <c r="GP21">
        <v>98.36</v>
      </c>
      <c r="GQ21">
        <v>98.61</v>
      </c>
      <c r="GR21">
        <v>99.4</v>
      </c>
      <c r="GS21">
        <v>98.2</v>
      </c>
      <c r="GT21">
        <v>99.1</v>
      </c>
      <c r="GU21">
        <v>98.64</v>
      </c>
      <c r="GV21">
        <v>98.26</v>
      </c>
      <c r="GW21">
        <v>98.14</v>
      </c>
      <c r="GX21">
        <v>97.1</v>
      </c>
      <c r="GY21">
        <v>95.54</v>
      </c>
      <c r="GZ21">
        <v>96.15</v>
      </c>
      <c r="HA21">
        <v>97.82</v>
      </c>
      <c r="HB21">
        <v>97.94</v>
      </c>
      <c r="HC21">
        <v>99.56</v>
      </c>
      <c r="HD21">
        <v>99.65</v>
      </c>
      <c r="HE21">
        <v>100.28</v>
      </c>
      <c r="HF21">
        <v>98.79</v>
      </c>
      <c r="HG21">
        <v>97.43</v>
      </c>
      <c r="HH21">
        <v>98.39</v>
      </c>
      <c r="HI21">
        <v>99.68</v>
      </c>
      <c r="HJ21">
        <v>100.6</v>
      </c>
      <c r="HK21">
        <v>101.7</v>
      </c>
      <c r="HL21">
        <v>102.27</v>
      </c>
      <c r="HM21">
        <v>101.41</v>
      </c>
      <c r="HN21">
        <v>102.22</v>
      </c>
      <c r="HO21">
        <v>103.63</v>
      </c>
      <c r="HP21">
        <v>104.2</v>
      </c>
      <c r="HQ21">
        <v>103.42</v>
      </c>
      <c r="HR21">
        <v>103.04</v>
      </c>
      <c r="HS21">
        <v>103.63</v>
      </c>
      <c r="HT21">
        <v>103.6</v>
      </c>
      <c r="HU21">
        <v>104.36</v>
      </c>
      <c r="HV21">
        <v>103.25</v>
      </c>
      <c r="HW21">
        <v>104.24</v>
      </c>
      <c r="HX21">
        <v>105.16</v>
      </c>
      <c r="HY21">
        <v>104.64</v>
      </c>
      <c r="HZ21">
        <v>103.77</v>
      </c>
      <c r="IA21">
        <v>103.38</v>
      </c>
      <c r="IB21">
        <v>103.37</v>
      </c>
      <c r="IC21">
        <v>103.96</v>
      </c>
      <c r="ID21">
        <v>103.25</v>
      </c>
      <c r="IE21">
        <v>102.51</v>
      </c>
      <c r="IF21">
        <v>102.12</v>
      </c>
      <c r="IG21">
        <v>102.03</v>
      </c>
      <c r="IH21">
        <v>101.58</v>
      </c>
      <c r="II21">
        <v>100.42</v>
      </c>
      <c r="IJ21">
        <v>99.25</v>
      </c>
      <c r="IK21">
        <v>98.21</v>
      </c>
      <c r="IL21">
        <v>98.71</v>
      </c>
      <c r="IM21">
        <v>98.24</v>
      </c>
      <c r="IN21">
        <v>98.05</v>
      </c>
      <c r="IO21">
        <v>99.09</v>
      </c>
      <c r="IP21">
        <v>98.1</v>
      </c>
      <c r="IQ21">
        <v>98.34</v>
      </c>
      <c r="IR21">
        <v>99.14</v>
      </c>
      <c r="IS21">
        <v>100.47</v>
      </c>
      <c r="IT21">
        <v>100.91</v>
      </c>
      <c r="IU21">
        <v>100.78</v>
      </c>
      <c r="IV21">
        <v>101.81</v>
      </c>
      <c r="IW21">
        <v>98.87</v>
      </c>
      <c r="IX21">
        <v>98.54</v>
      </c>
      <c r="IY21">
        <v>97.84</v>
      </c>
      <c r="IZ21">
        <v>97.46</v>
      </c>
      <c r="JA21">
        <v>97.44</v>
      </c>
      <c r="JB21">
        <v>97.44</v>
      </c>
      <c r="JC21">
        <v>96.87</v>
      </c>
      <c r="JD21">
        <v>98.54</v>
      </c>
      <c r="JE21">
        <v>97.61</v>
      </c>
      <c r="JF21">
        <v>97</v>
      </c>
      <c r="JG21">
        <v>96.8</v>
      </c>
      <c r="JH21">
        <v>96.02</v>
      </c>
      <c r="JI21">
        <v>94.61</v>
      </c>
      <c r="JJ21">
        <v>94.29</v>
      </c>
      <c r="JK21">
        <v>94.73</v>
      </c>
      <c r="JL21">
        <v>92.9</v>
      </c>
      <c r="JM21">
        <v>93.82</v>
      </c>
      <c r="JN21">
        <v>94.98</v>
      </c>
      <c r="JO21">
        <v>94.33</v>
      </c>
      <c r="JP21">
        <v>92.96</v>
      </c>
      <c r="JQ21">
        <v>91.52</v>
      </c>
      <c r="JR21">
        <v>91.7</v>
      </c>
      <c r="JS21">
        <v>91.58</v>
      </c>
      <c r="JT21">
        <v>92.15</v>
      </c>
      <c r="JU21">
        <v>92.93</v>
      </c>
      <c r="JV21">
        <v>93.94</v>
      </c>
      <c r="JW21">
        <v>94.06</v>
      </c>
      <c r="JX21">
        <v>92.29</v>
      </c>
      <c r="JY21">
        <v>91.22</v>
      </c>
      <c r="JZ21">
        <v>92.85</v>
      </c>
      <c r="KA21">
        <v>93.93</v>
      </c>
      <c r="KB21">
        <v>92.14</v>
      </c>
      <c r="KC21">
        <v>90.71</v>
      </c>
      <c r="KD21">
        <v>89.65</v>
      </c>
      <c r="KE21">
        <v>88.84</v>
      </c>
      <c r="KF21">
        <v>89.37</v>
      </c>
      <c r="KG21">
        <v>88.29</v>
      </c>
      <c r="KH21">
        <v>88.52</v>
      </c>
      <c r="KI21">
        <v>87.61</v>
      </c>
      <c r="KJ21">
        <v>88.17</v>
      </c>
      <c r="KK21">
        <v>88.89</v>
      </c>
      <c r="KL21">
        <v>89.28</v>
      </c>
      <c r="KM21">
        <v>91.66</v>
      </c>
      <c r="KN21">
        <v>94.22</v>
      </c>
      <c r="KO21">
        <v>93.27</v>
      </c>
      <c r="KP21">
        <v>92.59</v>
      </c>
      <c r="KQ21">
        <v>91.72</v>
      </c>
      <c r="KR21">
        <v>90.48</v>
      </c>
      <c r="KS21">
        <v>91.43</v>
      </c>
      <c r="KT21">
        <v>91.43</v>
      </c>
      <c r="KU21">
        <v>96.4</v>
      </c>
      <c r="KV21">
        <v>96.54</v>
      </c>
      <c r="KW21">
        <v>95.12</v>
      </c>
      <c r="KX21">
        <v>96.18</v>
      </c>
      <c r="KY21">
        <v>96.55</v>
      </c>
      <c r="KZ21">
        <v>95.4</v>
      </c>
      <c r="LA21">
        <v>95.91</v>
      </c>
      <c r="LB21">
        <v>96.37</v>
      </c>
      <c r="LC21">
        <v>96.12</v>
      </c>
      <c r="LD21">
        <v>95.62</v>
      </c>
      <c r="LE21">
        <v>95.92</v>
      </c>
      <c r="LF21">
        <v>96.24</v>
      </c>
      <c r="LG21">
        <v>99.05</v>
      </c>
      <c r="LH21">
        <v>100.34</v>
      </c>
      <c r="LI21">
        <v>98.82</v>
      </c>
      <c r="LJ21">
        <v>98.61</v>
      </c>
      <c r="LK21">
        <v>99.72</v>
      </c>
      <c r="LL21">
        <v>100.35</v>
      </c>
      <c r="LM21">
        <v>100.89</v>
      </c>
      <c r="LN21">
        <v>100.75</v>
      </c>
      <c r="LO21">
        <v>104.13</v>
      </c>
      <c r="LP21">
        <v>107.08</v>
      </c>
      <c r="LQ21">
        <v>106.17</v>
      </c>
      <c r="LR21">
        <v>106.02</v>
      </c>
      <c r="LS21">
        <v>108.17</v>
      </c>
      <c r="LT21">
        <v>106.01</v>
      </c>
      <c r="LU21">
        <v>107.77</v>
      </c>
      <c r="LV21">
        <v>108.34</v>
      </c>
      <c r="LW21">
        <v>109.58</v>
      </c>
      <c r="LX21">
        <v>110.11</v>
      </c>
      <c r="LY21">
        <v>109.75</v>
      </c>
      <c r="LZ21">
        <v>108.25</v>
      </c>
      <c r="MA21">
        <v>107.73</v>
      </c>
      <c r="MB21">
        <v>104.86</v>
      </c>
      <c r="MC21">
        <v>104.64</v>
      </c>
      <c r="MD21">
        <v>104.39</v>
      </c>
      <c r="ME21">
        <v>106.08</v>
      </c>
      <c r="MF21">
        <v>104.89</v>
      </c>
      <c r="MG21">
        <v>105.27</v>
      </c>
      <c r="MH21">
        <v>104.58</v>
      </c>
      <c r="MI21">
        <v>104.36</v>
      </c>
      <c r="MJ21">
        <v>103.33</v>
      </c>
      <c r="MK21">
        <v>102.35</v>
      </c>
      <c r="ML21">
        <v>103.31</v>
      </c>
      <c r="MM21">
        <v>104.34</v>
      </c>
      <c r="MN21">
        <v>106.43</v>
      </c>
      <c r="MO21">
        <v>105.89</v>
      </c>
      <c r="MP21">
        <v>105.07</v>
      </c>
      <c r="MQ21">
        <v>105.85</v>
      </c>
      <c r="MR21">
        <v>106</v>
      </c>
      <c r="MS21">
        <v>107.25</v>
      </c>
      <c r="MT21">
        <v>106.71</v>
      </c>
      <c r="MU21">
        <v>104</v>
      </c>
      <c r="MV21">
        <v>105.15</v>
      </c>
      <c r="MW21">
        <v>104.69</v>
      </c>
      <c r="MX21">
        <v>103.04</v>
      </c>
      <c r="MY21">
        <v>103.62</v>
      </c>
      <c r="MZ21">
        <v>103.32</v>
      </c>
      <c r="NA21">
        <v>104.73</v>
      </c>
      <c r="NB21">
        <v>106</v>
      </c>
      <c r="NC21">
        <v>107.89</v>
      </c>
      <c r="ND21">
        <v>104.01</v>
      </c>
      <c r="NE21">
        <v>105.96</v>
      </c>
      <c r="NF21">
        <v>108.6</v>
      </c>
      <c r="NG21">
        <v>107.38</v>
      </c>
      <c r="NH21">
        <v>106.32</v>
      </c>
      <c r="NI21">
        <v>106</v>
      </c>
      <c r="NJ21">
        <v>106.26</v>
      </c>
      <c r="NK21">
        <v>106.58</v>
      </c>
      <c r="NL21">
        <v>106.61</v>
      </c>
      <c r="NM21">
        <v>107.51</v>
      </c>
      <c r="NN21">
        <v>106.81</v>
      </c>
      <c r="NO21">
        <v>107.35</v>
      </c>
      <c r="NP21">
        <v>107.9</v>
      </c>
      <c r="NQ21">
        <v>107.35</v>
      </c>
      <c r="NR21">
        <v>106.88</v>
      </c>
      <c r="NS21">
        <v>107.26</v>
      </c>
      <c r="NT21">
        <v>108.1</v>
      </c>
      <c r="NU21">
        <v>108.01</v>
      </c>
      <c r="NV21">
        <v>107.52</v>
      </c>
      <c r="NW21">
        <v>107.23</v>
      </c>
      <c r="NX21">
        <v>107.32</v>
      </c>
      <c r="NY21">
        <v>105.68</v>
      </c>
      <c r="NZ21">
        <v>106.07</v>
      </c>
      <c r="OA21">
        <v>105.73</v>
      </c>
      <c r="OB21">
        <v>106.46</v>
      </c>
      <c r="OC21">
        <v>108.22</v>
      </c>
      <c r="OD21">
        <v>109.15</v>
      </c>
      <c r="OE21">
        <v>107.77</v>
      </c>
      <c r="OF21">
        <v>107.54</v>
      </c>
      <c r="OG21">
        <v>107.38</v>
      </c>
      <c r="OH21">
        <v>109.96</v>
      </c>
      <c r="OI21">
        <v>110.52</v>
      </c>
      <c r="OJ21">
        <v>109.39</v>
      </c>
      <c r="OK21">
        <v>107.48</v>
      </c>
      <c r="OL21">
        <v>108.17</v>
      </c>
      <c r="OM21">
        <v>107.26</v>
      </c>
      <c r="ON21">
        <v>107.62</v>
      </c>
      <c r="OO21">
        <v>108.44499999999999</v>
      </c>
      <c r="OP21" t="str">
        <v>Close</v>
      </c>
    </row>
    <row r="22" spans="1:406" x14ac:dyDescent="0.2">
      <c r="A22" t="s">
        <v>50</v>
      </c>
      <c r="B22" t="str">
        <v>Vanguard Dividend Appreciation Index Fund</v>
      </c>
      <c r="D22" s="5">
        <v>179.67500000000001</v>
      </c>
      <c r="E22" s="6">
        <v>0.17</v>
      </c>
      <c r="F22">
        <v>183.52</v>
      </c>
      <c r="G22">
        <v>149.66999999999999</v>
      </c>
      <c r="H22" s="7">
        <v>981572</v>
      </c>
      <c r="I22" s="2">
        <f t="shared" si="12"/>
        <v>5.6476744869759621E-2</v>
      </c>
      <c r="J22" s="2">
        <f t="shared" si="13"/>
        <v>0.238374187432286</v>
      </c>
      <c r="K22" s="2">
        <f t="shared" si="14"/>
        <v>9.554651501758693E-2</v>
      </c>
      <c r="L22" s="2">
        <f t="shared" si="15"/>
        <v>0.12287392755612236</v>
      </c>
      <c r="M22" s="4">
        <f t="shared" si="1"/>
        <v>-4.4396506898632879E-2</v>
      </c>
      <c r="N22" s="4">
        <f t="shared" si="2"/>
        <v>-0.12665118755361671</v>
      </c>
      <c r="O22" s="4">
        <f t="shared" si="3"/>
        <v>-1.8836171064619212E-2</v>
      </c>
      <c r="P22" s="4">
        <f t="shared" si="4"/>
        <v>-2.3285029415091696E-2</v>
      </c>
      <c r="Q22" t="str">
        <v>Domestic Stock - General</v>
      </c>
      <c r="R22" s="7">
        <v>77011751458.145996</v>
      </c>
      <c r="S22" t="str">
        <v>921908844</v>
      </c>
      <c r="T22" t="str">
        <v>The adviser employs an indexing investment approach designed to track the performance of the index, which consists of common stocks of companies that have a record of increasing dividends over time. The adviser attempts to replicate the target index by investing all, or substantially all, of its assets in the stocks that make up the index, holding each stock in approximately the same proportion as its weighting in the index.</v>
      </c>
      <c r="U22" t="str">
        <v>US</v>
      </c>
      <c r="V22" s="2">
        <v>5.9999999999999995E-4</v>
      </c>
      <c r="W22" t="str">
        <v>2006-04-21</v>
      </c>
      <c r="X22" t="str">
        <v>US9219088443</v>
      </c>
      <c r="Y22" s="7">
        <v>179.41</v>
      </c>
      <c r="Z22" t="str">
        <v>USD</v>
      </c>
      <c r="AA22" s="2"/>
      <c r="AB22" s="2"/>
      <c r="AD22" s="7">
        <f t="shared" si="5"/>
        <v>0</v>
      </c>
      <c r="AE22" s="7">
        <f t="shared" si="6"/>
        <v>3.2081</v>
      </c>
      <c r="AF22" s="7">
        <f t="shared" si="7"/>
        <v>8.8421000000000003</v>
      </c>
      <c r="AG22" s="7">
        <f t="shared" si="8"/>
        <v>13.273099999999999</v>
      </c>
      <c r="AH22" s="7">
        <f>SUM([1]!_xldudf_WISEPRICE($A22,"close",,DATE(YEAR($B$1),1,2)))</f>
        <v>170.07</v>
      </c>
      <c r="AI22" s="7">
        <f t="shared" si="9"/>
        <v>147.68</v>
      </c>
      <c r="AJ22" s="7">
        <f t="shared" si="10"/>
        <v>143.37</v>
      </c>
      <c r="AK22" s="7">
        <f t="shared" si="11"/>
        <v>108.09</v>
      </c>
      <c r="AO22" cm="1">
        <f t="array" ref="AO22:OP22">TRANSPOSE(INDEX(_xlfn._xlws.SORT(_xldudf_WISEPRICE(A22,"close",365)),,2))</f>
        <v>143.44</v>
      </c>
      <c r="AP22">
        <v>145.22999999999999</v>
      </c>
      <c r="AQ22">
        <v>145.77000000000001</v>
      </c>
      <c r="AR22">
        <v>145.97</v>
      </c>
      <c r="AS22">
        <v>149.35</v>
      </c>
      <c r="AT22">
        <v>148.62</v>
      </c>
      <c r="AU22">
        <v>148.30000000000001</v>
      </c>
      <c r="AV22">
        <v>145.33000000000001</v>
      </c>
      <c r="AW22">
        <v>144.25</v>
      </c>
      <c r="AX22">
        <v>146.41999999999999</v>
      </c>
      <c r="AY22">
        <v>148.08000000000001</v>
      </c>
      <c r="AZ22">
        <v>148.99</v>
      </c>
      <c r="BA22">
        <v>146.75</v>
      </c>
      <c r="BB22">
        <v>153.31</v>
      </c>
      <c r="BC22">
        <v>153.28</v>
      </c>
      <c r="BD22">
        <v>152.19999999999999</v>
      </c>
      <c r="BE22">
        <v>153.11000000000001</v>
      </c>
      <c r="BF22">
        <v>152.87</v>
      </c>
      <c r="BG22">
        <v>152.61000000000001</v>
      </c>
      <c r="BH22">
        <v>153.91</v>
      </c>
      <c r="BI22">
        <v>154.08000000000001</v>
      </c>
      <c r="BJ22">
        <v>155.94999999999999</v>
      </c>
      <c r="BK22">
        <v>156.76</v>
      </c>
      <c r="BL22">
        <v>157.16999999999999</v>
      </c>
      <c r="BM22">
        <v>155.1</v>
      </c>
      <c r="BN22">
        <v>154.76</v>
      </c>
      <c r="BO22">
        <v>158.65</v>
      </c>
      <c r="BP22">
        <v>158.71</v>
      </c>
      <c r="BQ22">
        <v>158.71</v>
      </c>
      <c r="BR22">
        <v>156.13</v>
      </c>
      <c r="BS22">
        <v>154.66999999999999</v>
      </c>
      <c r="BT22">
        <v>154.71</v>
      </c>
      <c r="BU22">
        <v>155.97999999999999</v>
      </c>
      <c r="BV22">
        <v>154.88</v>
      </c>
      <c r="BW22">
        <v>157.26</v>
      </c>
      <c r="BX22">
        <v>157.96</v>
      </c>
      <c r="BY22">
        <v>157.18</v>
      </c>
      <c r="BZ22">
        <v>153.61000000000001</v>
      </c>
      <c r="CA22">
        <v>152.05000000000001</v>
      </c>
      <c r="CB22">
        <v>151.19</v>
      </c>
      <c r="CC22">
        <v>150.47999999999999</v>
      </c>
      <c r="CD22">
        <v>152.59</v>
      </c>
      <c r="CE22">
        <v>151.22999999999999</v>
      </c>
      <c r="CF22">
        <v>152.03</v>
      </c>
      <c r="CG22">
        <v>152.25</v>
      </c>
      <c r="CH22">
        <v>150.68</v>
      </c>
      <c r="CI22">
        <v>152.57</v>
      </c>
      <c r="CJ22">
        <v>151.85</v>
      </c>
      <c r="CK22">
        <v>151.78</v>
      </c>
      <c r="CL22">
        <v>152.75</v>
      </c>
      <c r="CM22">
        <v>150.74</v>
      </c>
      <c r="CN22">
        <v>154.47999999999999</v>
      </c>
      <c r="CO22">
        <v>154.02000000000001</v>
      </c>
      <c r="CP22">
        <v>154.71</v>
      </c>
      <c r="CQ22">
        <v>156.16</v>
      </c>
      <c r="CR22">
        <v>156.31</v>
      </c>
      <c r="CS22">
        <v>156.66</v>
      </c>
      <c r="CT22">
        <v>155.72</v>
      </c>
      <c r="CU22">
        <v>153</v>
      </c>
      <c r="CV22">
        <v>151.43</v>
      </c>
      <c r="CW22">
        <v>153.49</v>
      </c>
      <c r="CX22">
        <v>154.72999999999999</v>
      </c>
      <c r="CY22">
        <v>154.91999999999999</v>
      </c>
      <c r="CZ22">
        <v>154.84</v>
      </c>
      <c r="DA22">
        <v>155.46</v>
      </c>
      <c r="DB22">
        <v>155.30000000000001</v>
      </c>
      <c r="DC22">
        <v>154.13</v>
      </c>
      <c r="DD22">
        <v>156.26</v>
      </c>
      <c r="DE22">
        <v>157.55000000000001</v>
      </c>
      <c r="DF22">
        <v>158.33000000000001</v>
      </c>
      <c r="DG22">
        <v>157.01</v>
      </c>
      <c r="DH22">
        <v>156.4</v>
      </c>
      <c r="DI22">
        <v>157.44</v>
      </c>
      <c r="DJ22">
        <v>156.13999999999999</v>
      </c>
      <c r="DK22">
        <v>154.63999999999999</v>
      </c>
      <c r="DL22">
        <v>155.4</v>
      </c>
      <c r="DM22">
        <v>157.16999999999999</v>
      </c>
      <c r="DN22">
        <v>156.49</v>
      </c>
      <c r="DO22">
        <v>157.05000000000001</v>
      </c>
      <c r="DP22">
        <v>155.66999999999999</v>
      </c>
      <c r="DQ22">
        <v>156.03</v>
      </c>
      <c r="DR22">
        <v>152.97</v>
      </c>
      <c r="DS22">
        <v>152.75</v>
      </c>
      <c r="DT22">
        <v>153.13</v>
      </c>
      <c r="DU22">
        <v>152.18</v>
      </c>
      <c r="DV22">
        <v>152.49</v>
      </c>
      <c r="DW22">
        <v>151.97999999999999</v>
      </c>
      <c r="DX22">
        <v>151.30000000000001</v>
      </c>
      <c r="DY22">
        <v>152.38</v>
      </c>
      <c r="DZ22">
        <v>154.13</v>
      </c>
      <c r="EA22">
        <v>154.16999999999999</v>
      </c>
      <c r="EB22">
        <v>151.87</v>
      </c>
      <c r="EC22">
        <v>151.91999999999999</v>
      </c>
      <c r="ED22">
        <v>149.49</v>
      </c>
      <c r="EE22">
        <v>147.68</v>
      </c>
      <c r="EF22">
        <v>147.24</v>
      </c>
      <c r="EG22">
        <v>149.12</v>
      </c>
      <c r="EH22">
        <v>148.05000000000001</v>
      </c>
      <c r="EI22">
        <v>149.91</v>
      </c>
      <c r="EJ22">
        <v>148.26</v>
      </c>
      <c r="EK22">
        <v>149.82</v>
      </c>
      <c r="EL22">
        <v>151.16999999999999</v>
      </c>
      <c r="EM22">
        <v>148.76</v>
      </c>
      <c r="EN22">
        <v>148.83000000000001</v>
      </c>
      <c r="EO22">
        <v>149.22999999999999</v>
      </c>
      <c r="EP22">
        <v>149.9</v>
      </c>
      <c r="EQ22">
        <v>149.69999999999999</v>
      </c>
      <c r="ER22">
        <v>151.35</v>
      </c>
      <c r="ES22">
        <v>152.08000000000001</v>
      </c>
      <c r="ET22">
        <v>154.01</v>
      </c>
      <c r="EU22">
        <v>155.05000000000001</v>
      </c>
      <c r="EV22">
        <v>153.99</v>
      </c>
      <c r="EW22">
        <v>154.29</v>
      </c>
      <c r="EX22">
        <v>154.44999999999999</v>
      </c>
      <c r="EY22">
        <v>154.66</v>
      </c>
      <c r="EZ22">
        <v>155.04</v>
      </c>
      <c r="FA22">
        <v>154.63</v>
      </c>
      <c r="FB22">
        <v>156.21</v>
      </c>
      <c r="FC22">
        <v>155.87</v>
      </c>
      <c r="FD22">
        <v>156.44999999999999</v>
      </c>
      <c r="FE22">
        <v>156.69999999999999</v>
      </c>
      <c r="FF22">
        <v>156.61000000000001</v>
      </c>
      <c r="FG22">
        <v>156.47</v>
      </c>
      <c r="FH22">
        <v>156.54</v>
      </c>
      <c r="FI22">
        <v>156.88999999999999</v>
      </c>
      <c r="FJ22">
        <v>154.99</v>
      </c>
      <c r="FK22">
        <v>153.66999999999999</v>
      </c>
      <c r="FL22">
        <v>156.19</v>
      </c>
      <c r="FM22">
        <v>157.57</v>
      </c>
      <c r="FN22">
        <v>157.69</v>
      </c>
      <c r="FO22">
        <v>156.25</v>
      </c>
      <c r="FP22">
        <v>155.09</v>
      </c>
      <c r="FQ22">
        <v>153.9</v>
      </c>
      <c r="FR22">
        <v>156.29</v>
      </c>
      <c r="FS22">
        <v>156.07</v>
      </c>
      <c r="FT22">
        <v>155.51</v>
      </c>
      <c r="FU22">
        <v>155.69999999999999</v>
      </c>
      <c r="FV22">
        <v>155.21</v>
      </c>
      <c r="FW22">
        <v>155.32</v>
      </c>
      <c r="FX22">
        <v>155.54</v>
      </c>
      <c r="FY22">
        <v>154.09</v>
      </c>
      <c r="FZ22">
        <v>155.6</v>
      </c>
      <c r="GA22">
        <v>156.56</v>
      </c>
      <c r="GB22">
        <v>156.41</v>
      </c>
      <c r="GC22">
        <v>155.68</v>
      </c>
      <c r="GD22">
        <v>154.08000000000001</v>
      </c>
      <c r="GE22">
        <v>152.74</v>
      </c>
      <c r="GF22">
        <v>152.94999999999999</v>
      </c>
      <c r="GG22">
        <v>154.46</v>
      </c>
      <c r="GH22">
        <v>154.01</v>
      </c>
      <c r="GI22">
        <v>153.25</v>
      </c>
      <c r="GJ22">
        <v>154.5</v>
      </c>
      <c r="GK22">
        <v>157.27000000000001</v>
      </c>
      <c r="GL22">
        <v>156.72</v>
      </c>
      <c r="GM22">
        <v>156.72999999999999</v>
      </c>
      <c r="GN22">
        <v>156.91999999999999</v>
      </c>
      <c r="GO22">
        <v>157.53</v>
      </c>
      <c r="GP22">
        <v>157.61000000000001</v>
      </c>
      <c r="GQ22">
        <v>158.69</v>
      </c>
      <c r="GR22">
        <v>159.47999999999999</v>
      </c>
      <c r="GS22">
        <v>159.46</v>
      </c>
      <c r="GT22">
        <v>161.61000000000001</v>
      </c>
      <c r="GU22">
        <v>161.25</v>
      </c>
      <c r="GV22">
        <v>160.11000000000001</v>
      </c>
      <c r="GW22">
        <v>160.03</v>
      </c>
      <c r="GX22">
        <v>160.19</v>
      </c>
      <c r="GY22">
        <v>159</v>
      </c>
      <c r="GZ22">
        <v>159.16</v>
      </c>
      <c r="HA22">
        <v>160.72999999999999</v>
      </c>
      <c r="HB22">
        <v>160.30000000000001</v>
      </c>
      <c r="HC22">
        <v>160.79</v>
      </c>
      <c r="HD22">
        <v>162.43</v>
      </c>
      <c r="HE22">
        <v>162.41999999999999</v>
      </c>
      <c r="HF22">
        <v>161.55000000000001</v>
      </c>
      <c r="HG22">
        <v>160.33000000000001</v>
      </c>
      <c r="HH22">
        <v>159.41999999999999</v>
      </c>
      <c r="HI22">
        <v>160.56</v>
      </c>
      <c r="HJ22">
        <v>161.46</v>
      </c>
      <c r="HK22">
        <v>162.19999999999999</v>
      </c>
      <c r="HL22">
        <v>162.63999999999999</v>
      </c>
      <c r="HM22">
        <v>162.80000000000001</v>
      </c>
      <c r="HN22">
        <v>163.41</v>
      </c>
      <c r="HO22">
        <v>164.21</v>
      </c>
      <c r="HP22">
        <v>164.58</v>
      </c>
      <c r="HQ22">
        <v>165.29</v>
      </c>
      <c r="HR22">
        <v>165.81</v>
      </c>
      <c r="HS22">
        <v>166.53</v>
      </c>
      <c r="HT22">
        <v>166.95</v>
      </c>
      <c r="HU22">
        <v>166.71</v>
      </c>
      <c r="HV22">
        <v>165.39</v>
      </c>
      <c r="HW22">
        <v>166.12</v>
      </c>
      <c r="HX22">
        <v>166.25</v>
      </c>
      <c r="HY22">
        <v>166.23</v>
      </c>
      <c r="HZ22">
        <v>164.94</v>
      </c>
      <c r="IA22">
        <v>164.43</v>
      </c>
      <c r="IB22">
        <v>163.08000000000001</v>
      </c>
      <c r="IC22">
        <v>164.5</v>
      </c>
      <c r="ID22">
        <v>163.44</v>
      </c>
      <c r="IE22">
        <v>162.88999999999999</v>
      </c>
      <c r="IF22">
        <v>162.88999999999999</v>
      </c>
      <c r="IG22">
        <v>163.25</v>
      </c>
      <c r="IH22">
        <v>163.69</v>
      </c>
      <c r="II22">
        <v>161.96</v>
      </c>
      <c r="IJ22">
        <v>161.18</v>
      </c>
      <c r="IK22">
        <v>160.16</v>
      </c>
      <c r="IL22">
        <v>160.44</v>
      </c>
      <c r="IM22">
        <v>160.43</v>
      </c>
      <c r="IN22">
        <v>159.99</v>
      </c>
      <c r="IO22">
        <v>161.16</v>
      </c>
      <c r="IP22">
        <v>159.65</v>
      </c>
      <c r="IQ22">
        <v>160.88999999999999</v>
      </c>
      <c r="IR22">
        <v>161.65</v>
      </c>
      <c r="IS22">
        <v>163.31</v>
      </c>
      <c r="IT22">
        <v>163.77000000000001</v>
      </c>
      <c r="IU22">
        <v>163.1</v>
      </c>
      <c r="IV22">
        <v>163.5</v>
      </c>
      <c r="IW22">
        <v>162.18</v>
      </c>
      <c r="IX22">
        <v>161.52000000000001</v>
      </c>
      <c r="IY22">
        <v>161.21</v>
      </c>
      <c r="IZ22">
        <v>161.4</v>
      </c>
      <c r="JA22">
        <v>162.02000000000001</v>
      </c>
      <c r="JB22">
        <v>161.33000000000001</v>
      </c>
      <c r="JC22">
        <v>161.43</v>
      </c>
      <c r="JD22">
        <v>162.80000000000001</v>
      </c>
      <c r="JE22">
        <v>161.24</v>
      </c>
      <c r="JF22">
        <v>161.56</v>
      </c>
      <c r="JG22">
        <v>161.21</v>
      </c>
      <c r="JH22">
        <v>160.38999999999999</v>
      </c>
      <c r="JI22">
        <v>158.33000000000001</v>
      </c>
      <c r="JJ22">
        <v>158.13</v>
      </c>
      <c r="JK22">
        <v>158.55000000000001</v>
      </c>
      <c r="JL22">
        <v>156.27000000000001</v>
      </c>
      <c r="JM22">
        <v>156.13999999999999</v>
      </c>
      <c r="JN22">
        <v>156.1</v>
      </c>
      <c r="JO22">
        <v>155.38</v>
      </c>
      <c r="JP22">
        <v>154.9</v>
      </c>
      <c r="JQ22">
        <v>153.41999999999999</v>
      </c>
      <c r="JR22">
        <v>154.15</v>
      </c>
      <c r="JS22">
        <v>153.72</v>
      </c>
      <c r="JT22">
        <v>155.01</v>
      </c>
      <c r="JU22">
        <v>156</v>
      </c>
      <c r="JV22">
        <v>156.72999999999999</v>
      </c>
      <c r="JW22">
        <v>156.65</v>
      </c>
      <c r="JX22">
        <v>155.83000000000001</v>
      </c>
      <c r="JY22">
        <v>155.94</v>
      </c>
      <c r="JZ22">
        <v>157.34</v>
      </c>
      <c r="KA22">
        <v>157.55000000000001</v>
      </c>
      <c r="KB22">
        <v>156.16999999999999</v>
      </c>
      <c r="KC22">
        <v>154.87</v>
      </c>
      <c r="KD22">
        <v>153.4</v>
      </c>
      <c r="KE22">
        <v>152.66</v>
      </c>
      <c r="KF22">
        <v>153.57</v>
      </c>
      <c r="KG22">
        <v>153.06</v>
      </c>
      <c r="KH22">
        <v>151.55000000000001</v>
      </c>
      <c r="KI22">
        <v>150.16</v>
      </c>
      <c r="KJ22">
        <v>151.9</v>
      </c>
      <c r="KK22">
        <v>153.1</v>
      </c>
      <c r="KL22">
        <v>153.85</v>
      </c>
      <c r="KM22">
        <v>156.59</v>
      </c>
      <c r="KN22">
        <v>157.74</v>
      </c>
      <c r="KO22">
        <v>157.88999999999999</v>
      </c>
      <c r="KP22">
        <v>157.91</v>
      </c>
      <c r="KQ22">
        <v>158</v>
      </c>
      <c r="KR22">
        <v>156.91</v>
      </c>
      <c r="KS22">
        <v>159.06</v>
      </c>
      <c r="KT22">
        <v>158.91</v>
      </c>
      <c r="KU22">
        <v>161.53</v>
      </c>
      <c r="KV22">
        <v>162.06</v>
      </c>
      <c r="KW22">
        <v>162.02000000000001</v>
      </c>
      <c r="KX22">
        <v>162.16999999999999</v>
      </c>
      <c r="KY22">
        <v>162.93</v>
      </c>
      <c r="KZ22">
        <v>162.91999999999999</v>
      </c>
      <c r="LA22">
        <v>163.63</v>
      </c>
      <c r="LB22">
        <v>164.01</v>
      </c>
      <c r="LC22">
        <v>163.52000000000001</v>
      </c>
      <c r="LD22">
        <v>163.38999999999999</v>
      </c>
      <c r="LE22">
        <v>163.19999999999999</v>
      </c>
      <c r="LF22">
        <v>164.53</v>
      </c>
      <c r="LG22">
        <v>165.77</v>
      </c>
      <c r="LH22">
        <v>165.6</v>
      </c>
      <c r="LI22">
        <v>164.98</v>
      </c>
      <c r="LJ22">
        <v>164.66</v>
      </c>
      <c r="LK22">
        <v>165.08</v>
      </c>
      <c r="LL22">
        <v>165.45</v>
      </c>
      <c r="LM22">
        <v>167</v>
      </c>
      <c r="LN22">
        <v>167.68</v>
      </c>
      <c r="LO22">
        <v>169.94</v>
      </c>
      <c r="LP22">
        <v>170.17</v>
      </c>
      <c r="LQ22">
        <v>169.76</v>
      </c>
      <c r="LR22">
        <v>170.39</v>
      </c>
      <c r="LS22">
        <v>171.16</v>
      </c>
      <c r="LT22">
        <v>168.68</v>
      </c>
      <c r="LU22">
        <v>169.14</v>
      </c>
      <c r="LV22">
        <v>169.52</v>
      </c>
      <c r="LW22">
        <v>170.19</v>
      </c>
      <c r="LX22">
        <v>170.39</v>
      </c>
      <c r="LY22">
        <v>170.59</v>
      </c>
      <c r="LZ22">
        <v>170.4</v>
      </c>
      <c r="MA22">
        <v>170.07</v>
      </c>
      <c r="MB22">
        <v>168.66</v>
      </c>
      <c r="MC22">
        <v>168.5</v>
      </c>
      <c r="MD22">
        <v>168.47</v>
      </c>
      <c r="ME22">
        <v>169.98</v>
      </c>
      <c r="MF22">
        <v>169.46</v>
      </c>
      <c r="MG22">
        <v>170.24</v>
      </c>
      <c r="MH22">
        <v>170.13</v>
      </c>
      <c r="MI22">
        <v>170.48</v>
      </c>
      <c r="MJ22">
        <v>169.77</v>
      </c>
      <c r="MK22">
        <v>169.22</v>
      </c>
      <c r="ML22">
        <v>170.53</v>
      </c>
      <c r="MM22">
        <v>171.98</v>
      </c>
      <c r="MN22">
        <v>172.52</v>
      </c>
      <c r="MO22">
        <v>172.87</v>
      </c>
      <c r="MP22">
        <v>172.36</v>
      </c>
      <c r="MQ22">
        <v>173.16</v>
      </c>
      <c r="MR22">
        <v>173.06</v>
      </c>
      <c r="MS22">
        <v>173.98</v>
      </c>
      <c r="MT22">
        <v>174.38</v>
      </c>
      <c r="MU22">
        <v>172.49</v>
      </c>
      <c r="MV22">
        <v>174.29</v>
      </c>
      <c r="MW22">
        <v>174.36</v>
      </c>
      <c r="MX22">
        <v>173.26</v>
      </c>
      <c r="MY22">
        <v>174.04</v>
      </c>
      <c r="MZ22">
        <v>175.28</v>
      </c>
      <c r="NA22">
        <v>175.2</v>
      </c>
      <c r="NB22">
        <v>175.69</v>
      </c>
      <c r="NC22">
        <v>175.83</v>
      </c>
      <c r="ND22">
        <v>173.63</v>
      </c>
      <c r="NE22">
        <v>174.64</v>
      </c>
      <c r="NF22">
        <v>176.08</v>
      </c>
      <c r="NG22">
        <v>175.48</v>
      </c>
      <c r="NH22">
        <v>175.28</v>
      </c>
      <c r="NI22">
        <v>175.99</v>
      </c>
      <c r="NJ22">
        <v>178.26</v>
      </c>
      <c r="NK22">
        <v>178.77</v>
      </c>
      <c r="NL22">
        <v>178.23</v>
      </c>
      <c r="NM22">
        <v>178.25</v>
      </c>
      <c r="NN22">
        <v>178.32</v>
      </c>
      <c r="NO22">
        <v>178.38</v>
      </c>
      <c r="NP22">
        <v>179.32</v>
      </c>
      <c r="NQ22">
        <v>179.21</v>
      </c>
      <c r="NR22">
        <v>177.73</v>
      </c>
      <c r="NS22">
        <v>178.77</v>
      </c>
      <c r="NT22">
        <v>179.73</v>
      </c>
      <c r="NU22">
        <v>178.86</v>
      </c>
      <c r="NV22">
        <v>179.36</v>
      </c>
      <c r="NW22">
        <v>180.53</v>
      </c>
      <c r="NX22">
        <v>180.38</v>
      </c>
      <c r="NY22">
        <v>180</v>
      </c>
      <c r="NZ22">
        <v>179.17</v>
      </c>
      <c r="OA22">
        <v>179.52</v>
      </c>
      <c r="OB22">
        <v>180.65</v>
      </c>
      <c r="OC22">
        <v>182</v>
      </c>
      <c r="OD22">
        <v>182.98</v>
      </c>
      <c r="OE22">
        <v>181.26</v>
      </c>
      <c r="OF22">
        <v>180.22</v>
      </c>
      <c r="OG22">
        <v>180.1</v>
      </c>
      <c r="OH22">
        <v>182.37</v>
      </c>
      <c r="OI22">
        <v>182.61</v>
      </c>
      <c r="OJ22">
        <v>181.53</v>
      </c>
      <c r="OK22">
        <v>180.18</v>
      </c>
      <c r="OL22">
        <v>179.96</v>
      </c>
      <c r="OM22">
        <v>178.06</v>
      </c>
      <c r="ON22">
        <v>179.37</v>
      </c>
      <c r="OO22">
        <v>179.679</v>
      </c>
      <c r="OP22" t="str">
        <v>Close</v>
      </c>
    </row>
    <row r="23" spans="1:406" x14ac:dyDescent="0.2">
      <c r="A23" t="s">
        <v>51</v>
      </c>
      <c r="B23" t="str">
        <v>iShares Core MSCI Emerging Markets ETF</v>
      </c>
      <c r="D23" s="5">
        <v>52.23</v>
      </c>
      <c r="E23" s="6">
        <v>0.71350000000000002</v>
      </c>
      <c r="F23">
        <v>52.51</v>
      </c>
      <c r="G23">
        <v>45.57</v>
      </c>
      <c r="H23" s="7">
        <v>10985678</v>
      </c>
      <c r="I23" s="2">
        <f t="shared" si="12"/>
        <v>4.5645645645645522E-2</v>
      </c>
      <c r="J23" s="2">
        <f t="shared" si="13"/>
        <v>0.14258678442221728</v>
      </c>
      <c r="K23" s="2">
        <f t="shared" si="14"/>
        <v>-4.0333010868524255E-2</v>
      </c>
      <c r="L23" s="2">
        <f t="shared" si="15"/>
        <v>3.1377716584636506E-2</v>
      </c>
      <c r="M23" s="4">
        <f t="shared" si="1"/>
        <v>-5.5227606122746978E-2</v>
      </c>
      <c r="N23" s="4">
        <f t="shared" si="2"/>
        <v>-0.22243859056368542</v>
      </c>
      <c r="O23" s="4">
        <f t="shared" si="3"/>
        <v>-0.1547156969507304</v>
      </c>
      <c r="P23" s="4">
        <f t="shared" si="4"/>
        <v>-0.11478124038657755</v>
      </c>
      <c r="Q23" t="str">
        <v>Equity</v>
      </c>
      <c r="R23" s="7">
        <v>76759000920</v>
      </c>
      <c r="S23" t="str">
        <v>46434G103</v>
      </c>
      <c r="T23" t="str">
        <v>The fund generally will invest at least 80% of its assets in the component securities of the underlying index and in investments that have economic characteristics that are substantially identical to the component securities of the underlying index. The index is designed to measure large-, mid- and small-cap equity market performance in the global emerging markets.</v>
      </c>
      <c r="U23" t="str">
        <v>US</v>
      </c>
      <c r="V23" s="2">
        <v>8.9999999999999998E-4</v>
      </c>
      <c r="W23" t="str">
        <v>2012-10-18</v>
      </c>
      <c r="X23" t="str">
        <v>US46434G1031</v>
      </c>
      <c r="Y23" s="7">
        <v>52.040500000000002</v>
      </c>
      <c r="Z23" t="str">
        <v>USD</v>
      </c>
      <c r="AA23" s="2"/>
      <c r="AB23" s="2"/>
      <c r="AD23" s="7">
        <f t="shared" si="5"/>
        <v>0</v>
      </c>
      <c r="AE23" s="7">
        <f t="shared" si="6"/>
        <v>1.460153</v>
      </c>
      <c r="AF23" s="7">
        <f t="shared" si="7"/>
        <v>4.5551529999999998</v>
      </c>
      <c r="AG23" s="7">
        <f t="shared" si="8"/>
        <v>7.4061529999999998</v>
      </c>
      <c r="AH23" s="7">
        <f>SUM([1]!_xldudf_WISEPRICE($A23,"close",,DATE(YEAR($B$1),1,2)))</f>
        <v>49.95</v>
      </c>
      <c r="AI23" s="7">
        <f t="shared" si="9"/>
        <v>46.99</v>
      </c>
      <c r="AJ23" s="7">
        <f t="shared" si="10"/>
        <v>64.25</v>
      </c>
      <c r="AK23" s="7">
        <f t="shared" si="11"/>
        <v>51.1</v>
      </c>
      <c r="AO23" cm="1">
        <f t="array" ref="AO23:OP23">TRANSPOSE(INDEX(_xlfn._xlws.SORT(_xldudf_WISEPRICE(A23,"close",365)),,2))</f>
        <v>41.91</v>
      </c>
      <c r="AP23">
        <v>42.35</v>
      </c>
      <c r="AQ23">
        <v>42.95</v>
      </c>
      <c r="AR23">
        <v>42.68</v>
      </c>
      <c r="AS23">
        <v>42.48</v>
      </c>
      <c r="AT23">
        <v>42.35</v>
      </c>
      <c r="AU23">
        <v>43.08</v>
      </c>
      <c r="AV23">
        <v>42.71</v>
      </c>
      <c r="AW23">
        <v>42.97</v>
      </c>
      <c r="AX23">
        <v>44.72</v>
      </c>
      <c r="AY23">
        <v>44.72</v>
      </c>
      <c r="AZ23">
        <v>45.06</v>
      </c>
      <c r="BA23">
        <v>44.28</v>
      </c>
      <c r="BB23">
        <v>45.89</v>
      </c>
      <c r="BC23">
        <v>46.93</v>
      </c>
      <c r="BD23">
        <v>46.69</v>
      </c>
      <c r="BE23">
        <v>47.71</v>
      </c>
      <c r="BF23">
        <v>46.9</v>
      </c>
      <c r="BG23">
        <v>47.02</v>
      </c>
      <c r="BH23">
        <v>46.74</v>
      </c>
      <c r="BI23">
        <v>46.22</v>
      </c>
      <c r="BJ23">
        <v>46.32</v>
      </c>
      <c r="BK23">
        <v>46.71</v>
      </c>
      <c r="BL23">
        <v>46.53</v>
      </c>
      <c r="BM23">
        <v>46.33</v>
      </c>
      <c r="BN23">
        <v>47.28</v>
      </c>
      <c r="BO23">
        <v>48.56</v>
      </c>
      <c r="BP23">
        <v>48.47</v>
      </c>
      <c r="BQ23">
        <v>48.68</v>
      </c>
      <c r="BR23">
        <v>48.11</v>
      </c>
      <c r="BS23">
        <v>48.02</v>
      </c>
      <c r="BT23">
        <v>47.77</v>
      </c>
      <c r="BU23">
        <v>48.29</v>
      </c>
      <c r="BV23">
        <v>48.01</v>
      </c>
      <c r="BW23">
        <v>47.85</v>
      </c>
      <c r="BX23">
        <v>47.57</v>
      </c>
      <c r="BY23">
        <v>47.59</v>
      </c>
      <c r="BZ23">
        <v>46.53</v>
      </c>
      <c r="CA23">
        <v>46.6</v>
      </c>
      <c r="CB23">
        <v>46.69</v>
      </c>
      <c r="CC23">
        <v>46.65</v>
      </c>
      <c r="CD23">
        <v>47.04</v>
      </c>
      <c r="CE23">
        <v>46.66</v>
      </c>
      <c r="CF23">
        <v>46.6</v>
      </c>
      <c r="CG23">
        <v>47.26</v>
      </c>
      <c r="CH23">
        <v>46.56</v>
      </c>
      <c r="CI23">
        <v>47.37</v>
      </c>
      <c r="CJ23">
        <v>46.7</v>
      </c>
      <c r="CK23">
        <v>47.07</v>
      </c>
      <c r="CL23">
        <v>48.44</v>
      </c>
      <c r="CM23">
        <v>48.2</v>
      </c>
      <c r="CN23">
        <v>49.24</v>
      </c>
      <c r="CO23">
        <v>49.59</v>
      </c>
      <c r="CP23">
        <v>49.92</v>
      </c>
      <c r="CQ23">
        <v>50.19</v>
      </c>
      <c r="CR23">
        <v>50.43</v>
      </c>
      <c r="CS23">
        <v>50.7</v>
      </c>
      <c r="CT23">
        <v>50.44</v>
      </c>
      <c r="CU23">
        <v>50.1</v>
      </c>
      <c r="CV23">
        <v>50.5</v>
      </c>
      <c r="CW23">
        <v>51.21</v>
      </c>
      <c r="CX23">
        <v>51.59</v>
      </c>
      <c r="CY23">
        <v>51.58</v>
      </c>
      <c r="CZ23">
        <v>51.64</v>
      </c>
      <c r="DA23">
        <v>52.12</v>
      </c>
      <c r="DB23">
        <v>51.84</v>
      </c>
      <c r="DC23">
        <v>50.84</v>
      </c>
      <c r="DD23">
        <v>50.87</v>
      </c>
      <c r="DE23">
        <v>51.51</v>
      </c>
      <c r="DF23">
        <v>51.23</v>
      </c>
      <c r="DG23">
        <v>50.33</v>
      </c>
      <c r="DH23">
        <v>49.68</v>
      </c>
      <c r="DI23">
        <v>49.88</v>
      </c>
      <c r="DJ23">
        <v>49.77</v>
      </c>
      <c r="DK23">
        <v>50.01</v>
      </c>
      <c r="DL23">
        <v>49.57</v>
      </c>
      <c r="DM23">
        <v>49.97</v>
      </c>
      <c r="DN23">
        <v>49.83</v>
      </c>
      <c r="DO23">
        <v>49.44</v>
      </c>
      <c r="DP23">
        <v>49.48</v>
      </c>
      <c r="DQ23">
        <v>49.05</v>
      </c>
      <c r="DR23">
        <v>48.44</v>
      </c>
      <c r="DS23">
        <v>48.22</v>
      </c>
      <c r="DT23">
        <v>48.47</v>
      </c>
      <c r="DU23">
        <v>47.44</v>
      </c>
      <c r="DV23">
        <v>47.67</v>
      </c>
      <c r="DW23">
        <v>47.35</v>
      </c>
      <c r="DX23">
        <v>48.37</v>
      </c>
      <c r="DY23">
        <v>48.54</v>
      </c>
      <c r="DZ23">
        <v>48.95</v>
      </c>
      <c r="EA23">
        <v>48.81</v>
      </c>
      <c r="EB23">
        <v>48.01</v>
      </c>
      <c r="EC23">
        <v>48.25</v>
      </c>
      <c r="ED23">
        <v>47.22</v>
      </c>
      <c r="EE23">
        <v>46.99</v>
      </c>
      <c r="EF23">
        <v>47</v>
      </c>
      <c r="EG23">
        <v>47</v>
      </c>
      <c r="EH23">
        <v>46.2</v>
      </c>
      <c r="EI23">
        <v>46.87</v>
      </c>
      <c r="EJ23">
        <v>46.57</v>
      </c>
      <c r="EK23">
        <v>46.73</v>
      </c>
      <c r="EL23">
        <v>47.19</v>
      </c>
      <c r="EM23">
        <v>47.36</v>
      </c>
      <c r="EN23">
        <v>47.94</v>
      </c>
      <c r="EO23">
        <v>47.85</v>
      </c>
      <c r="EP23">
        <v>47.61</v>
      </c>
      <c r="EQ23">
        <v>48.21</v>
      </c>
      <c r="ER23">
        <v>48.35</v>
      </c>
      <c r="ES23">
        <v>48.86</v>
      </c>
      <c r="ET23">
        <v>48.79</v>
      </c>
      <c r="EU23">
        <v>48.93</v>
      </c>
      <c r="EV23">
        <v>48.95</v>
      </c>
      <c r="EW23">
        <v>48.55</v>
      </c>
      <c r="EX23">
        <v>48.76</v>
      </c>
      <c r="EY23">
        <v>48.86</v>
      </c>
      <c r="EZ23">
        <v>49.2</v>
      </c>
      <c r="FA23">
        <v>48.89</v>
      </c>
      <c r="FB23">
        <v>49.58</v>
      </c>
      <c r="FC23">
        <v>49.28</v>
      </c>
      <c r="FD23">
        <v>49.5</v>
      </c>
      <c r="FE23">
        <v>49.41</v>
      </c>
      <c r="FF23">
        <v>48.91</v>
      </c>
      <c r="FG23">
        <v>48.82</v>
      </c>
      <c r="FH23">
        <v>48.36</v>
      </c>
      <c r="FI23">
        <v>48.28</v>
      </c>
      <c r="FJ23">
        <v>47.35</v>
      </c>
      <c r="FK23">
        <v>47.69</v>
      </c>
      <c r="FL23">
        <v>48.34</v>
      </c>
      <c r="FM23">
        <v>48.58</v>
      </c>
      <c r="FN23">
        <v>48.42</v>
      </c>
      <c r="FO23">
        <v>47.99</v>
      </c>
      <c r="FP23">
        <v>47.93</v>
      </c>
      <c r="FQ23">
        <v>48.32</v>
      </c>
      <c r="FR23">
        <v>48.91</v>
      </c>
      <c r="FS23">
        <v>48.91</v>
      </c>
      <c r="FT23">
        <v>48.6</v>
      </c>
      <c r="FU23">
        <v>48.63</v>
      </c>
      <c r="FV23">
        <v>48.39</v>
      </c>
      <c r="FW23">
        <v>47.88</v>
      </c>
      <c r="FX23">
        <v>48.7</v>
      </c>
      <c r="FY23">
        <v>48.37</v>
      </c>
      <c r="FZ23">
        <v>48.61</v>
      </c>
      <c r="GA23">
        <v>48.38</v>
      </c>
      <c r="GB23">
        <v>48.41</v>
      </c>
      <c r="GC23">
        <v>48.79</v>
      </c>
      <c r="GD23">
        <v>48.1</v>
      </c>
      <c r="GE23">
        <v>47.82</v>
      </c>
      <c r="GF23">
        <v>47.72</v>
      </c>
      <c r="GG23">
        <v>48.5</v>
      </c>
      <c r="GH23">
        <v>47.97</v>
      </c>
      <c r="GI23">
        <v>47.58</v>
      </c>
      <c r="GJ23">
        <v>48.4</v>
      </c>
      <c r="GK23">
        <v>49.21</v>
      </c>
      <c r="GL23">
        <v>49.15</v>
      </c>
      <c r="GM23">
        <v>49.62</v>
      </c>
      <c r="GN23">
        <v>48.93</v>
      </c>
      <c r="GO23">
        <v>49.28</v>
      </c>
      <c r="GP23">
        <v>49.49</v>
      </c>
      <c r="GQ23">
        <v>49.62</v>
      </c>
      <c r="GR23">
        <v>50.08</v>
      </c>
      <c r="GS23">
        <v>50.42</v>
      </c>
      <c r="GT23">
        <v>50.88</v>
      </c>
      <c r="GU23">
        <v>50.7</v>
      </c>
      <c r="GV23">
        <v>49.8</v>
      </c>
      <c r="GW23">
        <v>49.62</v>
      </c>
      <c r="GX23">
        <v>49.44</v>
      </c>
      <c r="GY23">
        <v>48.73</v>
      </c>
      <c r="GZ23">
        <v>48.93</v>
      </c>
      <c r="HA23">
        <v>49.4</v>
      </c>
      <c r="HB23">
        <v>49.09</v>
      </c>
      <c r="HC23">
        <v>48.86</v>
      </c>
      <c r="HD23">
        <v>49.29</v>
      </c>
      <c r="HE23">
        <v>49.85</v>
      </c>
      <c r="HF23">
        <v>49.56</v>
      </c>
      <c r="HG23">
        <v>48.6</v>
      </c>
      <c r="HH23">
        <v>49.16</v>
      </c>
      <c r="HI23">
        <v>49.17</v>
      </c>
      <c r="HJ23">
        <v>49.68</v>
      </c>
      <c r="HK23">
        <v>50.69</v>
      </c>
      <c r="HL23">
        <v>51.27</v>
      </c>
      <c r="HM23">
        <v>50.99</v>
      </c>
      <c r="HN23">
        <v>51.09</v>
      </c>
      <c r="HO23">
        <v>50.78</v>
      </c>
      <c r="HP23">
        <v>50.7</v>
      </c>
      <c r="HQ23">
        <v>50.3</v>
      </c>
      <c r="HR23">
        <v>50.28</v>
      </c>
      <c r="HS23">
        <v>50.95</v>
      </c>
      <c r="HT23">
        <v>51.35</v>
      </c>
      <c r="HU23">
        <v>51.61</v>
      </c>
      <c r="HV23">
        <v>50.97</v>
      </c>
      <c r="HW23">
        <v>52.17</v>
      </c>
      <c r="HX23">
        <v>52.23</v>
      </c>
      <c r="HY23">
        <v>51.58</v>
      </c>
      <c r="HZ23">
        <v>50.38</v>
      </c>
      <c r="IA23">
        <v>50.57</v>
      </c>
      <c r="IB23">
        <v>50.58</v>
      </c>
      <c r="IC23">
        <v>50.48</v>
      </c>
      <c r="ID23">
        <v>49.89</v>
      </c>
      <c r="IE23">
        <v>50.05</v>
      </c>
      <c r="IF23">
        <v>50.07</v>
      </c>
      <c r="IG23">
        <v>49.39</v>
      </c>
      <c r="IH23">
        <v>49.11</v>
      </c>
      <c r="II23">
        <v>48.63</v>
      </c>
      <c r="IJ23">
        <v>48.21</v>
      </c>
      <c r="IK23">
        <v>48.34</v>
      </c>
      <c r="IL23">
        <v>48.03</v>
      </c>
      <c r="IM23">
        <v>48.18</v>
      </c>
      <c r="IN23">
        <v>48.09</v>
      </c>
      <c r="IO23">
        <v>48.82</v>
      </c>
      <c r="IP23">
        <v>48.66</v>
      </c>
      <c r="IQ23">
        <v>48.72</v>
      </c>
      <c r="IR23">
        <v>49.17</v>
      </c>
      <c r="IS23">
        <v>49.81</v>
      </c>
      <c r="IT23">
        <v>49.65</v>
      </c>
      <c r="IU23">
        <v>49.06</v>
      </c>
      <c r="IV23">
        <v>49.62</v>
      </c>
      <c r="IW23">
        <v>49.28</v>
      </c>
      <c r="IX23">
        <v>49.01</v>
      </c>
      <c r="IY23">
        <v>48.53</v>
      </c>
      <c r="IZ23">
        <v>48.62</v>
      </c>
      <c r="JA23">
        <v>49.19</v>
      </c>
      <c r="JB23">
        <v>49.01</v>
      </c>
      <c r="JC23">
        <v>48.95</v>
      </c>
      <c r="JD23">
        <v>49.29</v>
      </c>
      <c r="JE23">
        <v>49.09</v>
      </c>
      <c r="JF23">
        <v>49.02</v>
      </c>
      <c r="JG23">
        <v>48.74</v>
      </c>
      <c r="JH23">
        <v>48.57</v>
      </c>
      <c r="JI23">
        <v>47.72</v>
      </c>
      <c r="JJ23">
        <v>48.23</v>
      </c>
      <c r="JK23">
        <v>48.04</v>
      </c>
      <c r="JL23">
        <v>47.36</v>
      </c>
      <c r="JM23">
        <v>47.44</v>
      </c>
      <c r="JN23">
        <v>47.58</v>
      </c>
      <c r="JO23">
        <v>47.59</v>
      </c>
      <c r="JP23">
        <v>47.35</v>
      </c>
      <c r="JQ23">
        <v>46.75</v>
      </c>
      <c r="JR23">
        <v>46.6</v>
      </c>
      <c r="JS23">
        <v>46.78</v>
      </c>
      <c r="JT23">
        <v>47.44</v>
      </c>
      <c r="JU23">
        <v>47.18</v>
      </c>
      <c r="JV23">
        <v>47.86</v>
      </c>
      <c r="JW23">
        <v>48.1</v>
      </c>
      <c r="JX23">
        <v>47.61</v>
      </c>
      <c r="JY23">
        <v>47.41</v>
      </c>
      <c r="JZ23">
        <v>47.78</v>
      </c>
      <c r="KA23">
        <v>47.67</v>
      </c>
      <c r="KB23">
        <v>46.89</v>
      </c>
      <c r="KC23">
        <v>46.67</v>
      </c>
      <c r="KD23">
        <v>46.07</v>
      </c>
      <c r="KE23">
        <v>46.04</v>
      </c>
      <c r="KF23">
        <v>46.63</v>
      </c>
      <c r="KG23">
        <v>46.03</v>
      </c>
      <c r="KH23">
        <v>45.78</v>
      </c>
      <c r="KI23">
        <v>45.74</v>
      </c>
      <c r="KJ23">
        <v>46.24</v>
      </c>
      <c r="KK23">
        <v>45.94</v>
      </c>
      <c r="KL23">
        <v>46.4</v>
      </c>
      <c r="KM23">
        <v>47.22</v>
      </c>
      <c r="KN23">
        <v>48.14</v>
      </c>
      <c r="KO23">
        <v>48.58</v>
      </c>
      <c r="KP23">
        <v>48.47</v>
      </c>
      <c r="KQ23">
        <v>48.14</v>
      </c>
      <c r="KR23">
        <v>47.69</v>
      </c>
      <c r="KS23">
        <v>48.02</v>
      </c>
      <c r="KT23">
        <v>48.04</v>
      </c>
      <c r="KU23">
        <v>49.28</v>
      </c>
      <c r="KV23">
        <v>49.66</v>
      </c>
      <c r="KW23">
        <v>49.24</v>
      </c>
      <c r="KX23">
        <v>49.33</v>
      </c>
      <c r="KY23">
        <v>49.94</v>
      </c>
      <c r="KZ23">
        <v>49.64</v>
      </c>
      <c r="LA23">
        <v>49.54</v>
      </c>
      <c r="LB23">
        <v>49.58</v>
      </c>
      <c r="LC23">
        <v>49.44</v>
      </c>
      <c r="LD23">
        <v>49.86</v>
      </c>
      <c r="LE23">
        <v>49.57</v>
      </c>
      <c r="LF23">
        <v>49.65</v>
      </c>
      <c r="LG23">
        <v>49.92</v>
      </c>
      <c r="LH23">
        <v>49.37</v>
      </c>
      <c r="LI23">
        <v>49.16</v>
      </c>
      <c r="LJ23">
        <v>49.07</v>
      </c>
      <c r="LK23">
        <v>49.33</v>
      </c>
      <c r="LL23">
        <v>49.15</v>
      </c>
      <c r="LM23">
        <v>49.38</v>
      </c>
      <c r="LN23">
        <v>49.42</v>
      </c>
      <c r="LO23">
        <v>49.93</v>
      </c>
      <c r="LP23">
        <v>50.6</v>
      </c>
      <c r="LQ23">
        <v>50.31</v>
      </c>
      <c r="LR23">
        <v>50.24</v>
      </c>
      <c r="LS23">
        <v>50.64</v>
      </c>
      <c r="LT23">
        <v>48.75</v>
      </c>
      <c r="LU23">
        <v>49.69</v>
      </c>
      <c r="LV23">
        <v>49.49</v>
      </c>
      <c r="LW23">
        <v>49.87</v>
      </c>
      <c r="LX23">
        <v>50.2</v>
      </c>
      <c r="LY23">
        <v>50.53</v>
      </c>
      <c r="LZ23">
        <v>50.58</v>
      </c>
      <c r="MA23">
        <v>49.95</v>
      </c>
      <c r="MB23">
        <v>49.71</v>
      </c>
      <c r="MC23">
        <v>49.57</v>
      </c>
      <c r="MD23">
        <v>49.68</v>
      </c>
      <c r="ME23">
        <v>49.82</v>
      </c>
      <c r="MF23">
        <v>49.13</v>
      </c>
      <c r="MG23">
        <v>49.02</v>
      </c>
      <c r="MH23">
        <v>49.26</v>
      </c>
      <c r="MI23">
        <v>49.45</v>
      </c>
      <c r="MJ23">
        <v>48.26</v>
      </c>
      <c r="MK23">
        <v>47.6</v>
      </c>
      <c r="ML23">
        <v>47.91</v>
      </c>
      <c r="MM23">
        <v>48.4</v>
      </c>
      <c r="MN23">
        <v>48.02</v>
      </c>
      <c r="MO23">
        <v>48.38</v>
      </c>
      <c r="MP23">
        <v>48.86</v>
      </c>
      <c r="MQ23">
        <v>48.9</v>
      </c>
      <c r="MR23">
        <v>48.97</v>
      </c>
      <c r="MS23">
        <v>49.02</v>
      </c>
      <c r="MT23">
        <v>48.67</v>
      </c>
      <c r="MU23">
        <v>48.45</v>
      </c>
      <c r="MV23">
        <v>48.91</v>
      </c>
      <c r="MW23">
        <v>48.74</v>
      </c>
      <c r="MX23">
        <v>48.82</v>
      </c>
      <c r="MY23">
        <v>49.89</v>
      </c>
      <c r="MZ23">
        <v>49.94</v>
      </c>
      <c r="NA23">
        <v>49.63</v>
      </c>
      <c r="NB23">
        <v>49.84</v>
      </c>
      <c r="NC23">
        <v>50.18</v>
      </c>
      <c r="ND23">
        <v>49.23</v>
      </c>
      <c r="NE23">
        <v>49.97</v>
      </c>
      <c r="NF23">
        <v>50.23</v>
      </c>
      <c r="NG23">
        <v>50.44</v>
      </c>
      <c r="NH23">
        <v>50.53</v>
      </c>
      <c r="NI23">
        <v>50.6</v>
      </c>
      <c r="NJ23">
        <v>51.08</v>
      </c>
      <c r="NK23">
        <v>51.05</v>
      </c>
      <c r="NL23">
        <v>50.85</v>
      </c>
      <c r="NM23">
        <v>50.94</v>
      </c>
      <c r="NN23">
        <v>50.28</v>
      </c>
      <c r="NO23">
        <v>50.34</v>
      </c>
      <c r="NP23">
        <v>50.97</v>
      </c>
      <c r="NQ23">
        <v>50.8</v>
      </c>
      <c r="NR23">
        <v>50.41</v>
      </c>
      <c r="NS23">
        <v>51.12</v>
      </c>
      <c r="NT23">
        <v>51.43</v>
      </c>
      <c r="NU23">
        <v>51.34</v>
      </c>
      <c r="NV23">
        <v>51.45</v>
      </c>
      <c r="NW23">
        <v>51.96</v>
      </c>
      <c r="NX23">
        <v>51.72</v>
      </c>
      <c r="NY23">
        <v>51.44</v>
      </c>
      <c r="NZ23">
        <v>51.15</v>
      </c>
      <c r="OA23">
        <v>51.25</v>
      </c>
      <c r="OB23">
        <v>51.04</v>
      </c>
      <c r="OC23">
        <v>51.6</v>
      </c>
      <c r="OD23">
        <v>51.65</v>
      </c>
      <c r="OE23">
        <v>51.33</v>
      </c>
      <c r="OF23">
        <v>51.39</v>
      </c>
      <c r="OG23">
        <v>51.27</v>
      </c>
      <c r="OH23">
        <v>51.4</v>
      </c>
      <c r="OI23">
        <v>51.6</v>
      </c>
      <c r="OJ23">
        <v>51.69</v>
      </c>
      <c r="OK23">
        <v>51.84</v>
      </c>
      <c r="OL23">
        <v>51.93</v>
      </c>
      <c r="OM23">
        <v>51.73</v>
      </c>
      <c r="ON23">
        <v>51.86</v>
      </c>
      <c r="OO23">
        <v>52.244999999999997</v>
      </c>
      <c r="OP23" t="str">
        <v>Close</v>
      </c>
    </row>
    <row r="24" spans="1:406" x14ac:dyDescent="0.2">
      <c r="A24" t="s">
        <v>52</v>
      </c>
      <c r="B24" t="str">
        <v>Vanguard Emerging Markets Stock Index Fund</v>
      </c>
      <c r="D24" s="5">
        <v>42.418999999999997</v>
      </c>
      <c r="E24" s="6">
        <v>0.70989999999999998</v>
      </c>
      <c r="F24">
        <v>43.1</v>
      </c>
      <c r="G24">
        <v>37.46</v>
      </c>
      <c r="H24" s="7">
        <v>10276709</v>
      </c>
      <c r="I24" s="2">
        <f t="shared" si="12"/>
        <v>4.428852781880846E-2</v>
      </c>
      <c r="J24" s="2">
        <f t="shared" si="13"/>
        <v>0.12132413087934557</v>
      </c>
      <c r="K24" s="2">
        <f t="shared" si="14"/>
        <v>-3.6264443909027944E-2</v>
      </c>
      <c r="L24" s="2">
        <f t="shared" si="15"/>
        <v>3.2193055167231588E-2</v>
      </c>
      <c r="M24" s="4">
        <f t="shared" si="1"/>
        <v>-5.658472394958404E-2</v>
      </c>
      <c r="N24" s="4">
        <f t="shared" si="2"/>
        <v>-0.24370124410655714</v>
      </c>
      <c r="O24" s="4">
        <f t="shared" si="3"/>
        <v>-0.15064712999123409</v>
      </c>
      <c r="P24" s="4">
        <f t="shared" si="4"/>
        <v>-0.11396590180398247</v>
      </c>
      <c r="Q24" t="str">
        <v>International/Global Stock</v>
      </c>
      <c r="R24" s="7">
        <v>76524181961.690002</v>
      </c>
      <c r="S24" t="str">
        <v>922042858</v>
      </c>
      <c r="T24" t="str">
        <v>The fund employs an indexing investment approach designed to track the performance of the FTSE Emerging Markets All Cap China A Inclusion Index. It invests by sampling the index, meaning that it holds a broadly diversified collection of securities that, in the aggregate, approximates the index in terms of key characteristics.</v>
      </c>
      <c r="U24" t="str">
        <v>US</v>
      </c>
      <c r="V24" s="2">
        <v>8.0000000000000004E-4</v>
      </c>
      <c r="W24" t="str">
        <v>2005-03-04</v>
      </c>
      <c r="X24" t="str">
        <v>US9220428588</v>
      </c>
      <c r="Y24" s="7">
        <v>42.26</v>
      </c>
      <c r="Z24" t="str">
        <v>USD</v>
      </c>
      <c r="AA24" s="2"/>
      <c r="AB24" s="2"/>
      <c r="AD24" s="7">
        <f t="shared" si="5"/>
        <v>0</v>
      </c>
      <c r="AE24" s="7">
        <f t="shared" si="6"/>
        <v>1.4472000000000003</v>
      </c>
      <c r="AF24" s="7">
        <f t="shared" si="7"/>
        <v>4.3502000000000001</v>
      </c>
      <c r="AG24" s="7">
        <f t="shared" si="8"/>
        <v>6.7442000000000002</v>
      </c>
      <c r="AH24" s="7">
        <f>SUM([1]!_xldudf_WISEPRICE($A24,"close",,DATE(YEAR($B$1),1,2)))</f>
        <v>40.619999999999997</v>
      </c>
      <c r="AI24" s="7">
        <f t="shared" si="9"/>
        <v>39.119999999999997</v>
      </c>
      <c r="AJ24" s="7">
        <f t="shared" si="10"/>
        <v>52.25</v>
      </c>
      <c r="AK24" s="7">
        <f t="shared" si="11"/>
        <v>41.96</v>
      </c>
      <c r="AO24" cm="1">
        <f t="array" ref="AO24:OP24">TRANSPOSE(INDEX(_xlfn._xlws.SORT(_xldudf_WISEPRICE(A24,"close",365)),,2))</f>
        <v>35.32</v>
      </c>
      <c r="AP24">
        <v>35.61</v>
      </c>
      <c r="AQ24">
        <v>36.090000000000003</v>
      </c>
      <c r="AR24">
        <v>35.83</v>
      </c>
      <c r="AS24">
        <v>35.58</v>
      </c>
      <c r="AT24">
        <v>35.450000000000003</v>
      </c>
      <c r="AU24">
        <v>36.04</v>
      </c>
      <c r="AV24">
        <v>35.770000000000003</v>
      </c>
      <c r="AW24">
        <v>36.06</v>
      </c>
      <c r="AX24">
        <v>37.53</v>
      </c>
      <c r="AY24">
        <v>37.46</v>
      </c>
      <c r="AZ24">
        <v>37.619999999999997</v>
      </c>
      <c r="BA24">
        <v>36.93</v>
      </c>
      <c r="BB24">
        <v>38.17</v>
      </c>
      <c r="BC24">
        <v>38.94</v>
      </c>
      <c r="BD24">
        <v>38.81</v>
      </c>
      <c r="BE24">
        <v>39.67</v>
      </c>
      <c r="BF24">
        <v>39.04</v>
      </c>
      <c r="BG24">
        <v>39.25</v>
      </c>
      <c r="BH24">
        <v>38.97</v>
      </c>
      <c r="BI24">
        <v>38.61</v>
      </c>
      <c r="BJ24">
        <v>38.71</v>
      </c>
      <c r="BK24">
        <v>38.92</v>
      </c>
      <c r="BL24">
        <v>38.78</v>
      </c>
      <c r="BM24">
        <v>38.69</v>
      </c>
      <c r="BN24">
        <v>39.450000000000003</v>
      </c>
      <c r="BO24">
        <v>40.520000000000003</v>
      </c>
      <c r="BP24">
        <v>40.42</v>
      </c>
      <c r="BQ24">
        <v>40.67</v>
      </c>
      <c r="BR24">
        <v>40.26</v>
      </c>
      <c r="BS24">
        <v>40.29</v>
      </c>
      <c r="BT24">
        <v>40.049999999999997</v>
      </c>
      <c r="BU24">
        <v>40.51</v>
      </c>
      <c r="BV24">
        <v>40.17</v>
      </c>
      <c r="BW24">
        <v>40.06</v>
      </c>
      <c r="BX24">
        <v>40.270000000000003</v>
      </c>
      <c r="BY24">
        <v>40.340000000000003</v>
      </c>
      <c r="BZ24">
        <v>39.56</v>
      </c>
      <c r="CA24">
        <v>39.51</v>
      </c>
      <c r="CB24">
        <v>38.950000000000003</v>
      </c>
      <c r="CC24">
        <v>38.82</v>
      </c>
      <c r="CD24">
        <v>39.18</v>
      </c>
      <c r="CE24">
        <v>38.83</v>
      </c>
      <c r="CF24">
        <v>38.75</v>
      </c>
      <c r="CG24">
        <v>39.36</v>
      </c>
      <c r="CH24">
        <v>38.79</v>
      </c>
      <c r="CI24">
        <v>39.46</v>
      </c>
      <c r="CJ24">
        <v>38.979999999999997</v>
      </c>
      <c r="CK24">
        <v>39.4</v>
      </c>
      <c r="CL24">
        <v>40.42</v>
      </c>
      <c r="CM24">
        <v>40.299999999999997</v>
      </c>
      <c r="CN24">
        <v>40.99</v>
      </c>
      <c r="CO24">
        <v>41.21</v>
      </c>
      <c r="CP24">
        <v>41.5</v>
      </c>
      <c r="CQ24">
        <v>41.67</v>
      </c>
      <c r="CR24">
        <v>41.86</v>
      </c>
      <c r="CS24">
        <v>42.14</v>
      </c>
      <c r="CT24">
        <v>41.92</v>
      </c>
      <c r="CU24">
        <v>41.67</v>
      </c>
      <c r="CV24">
        <v>42</v>
      </c>
      <c r="CW24">
        <v>42.49</v>
      </c>
      <c r="CX24">
        <v>42.8</v>
      </c>
      <c r="CY24">
        <v>42.84</v>
      </c>
      <c r="CZ24">
        <v>42.85</v>
      </c>
      <c r="DA24">
        <v>43.18</v>
      </c>
      <c r="DB24">
        <v>42.89</v>
      </c>
      <c r="DC24">
        <v>42.12</v>
      </c>
      <c r="DD24">
        <v>42.23</v>
      </c>
      <c r="DE24">
        <v>42.66</v>
      </c>
      <c r="DF24">
        <v>42.36</v>
      </c>
      <c r="DG24">
        <v>41.69</v>
      </c>
      <c r="DH24">
        <v>41.26</v>
      </c>
      <c r="DI24">
        <v>41.34</v>
      </c>
      <c r="DJ24">
        <v>41.26</v>
      </c>
      <c r="DK24">
        <v>41.42</v>
      </c>
      <c r="DL24">
        <v>41.07</v>
      </c>
      <c r="DM24">
        <v>41.44</v>
      </c>
      <c r="DN24">
        <v>41.32</v>
      </c>
      <c r="DO24">
        <v>41.12</v>
      </c>
      <c r="DP24">
        <v>41.04</v>
      </c>
      <c r="DQ24">
        <v>40.71</v>
      </c>
      <c r="DR24">
        <v>40.26</v>
      </c>
      <c r="DS24">
        <v>40.090000000000003</v>
      </c>
      <c r="DT24">
        <v>40.229999999999997</v>
      </c>
      <c r="DU24">
        <v>39.46</v>
      </c>
      <c r="DV24">
        <v>39.659999999999997</v>
      </c>
      <c r="DW24">
        <v>39.42</v>
      </c>
      <c r="DX24">
        <v>40.21</v>
      </c>
      <c r="DY24">
        <v>40.39</v>
      </c>
      <c r="DZ24">
        <v>40.69</v>
      </c>
      <c r="EA24">
        <v>40.549999999999997</v>
      </c>
      <c r="EB24">
        <v>39.950000000000003</v>
      </c>
      <c r="EC24">
        <v>40.159999999999997</v>
      </c>
      <c r="ED24">
        <v>39.340000000000003</v>
      </c>
      <c r="EE24">
        <v>39.119999999999997</v>
      </c>
      <c r="EF24">
        <v>39.08</v>
      </c>
      <c r="EG24">
        <v>39.1</v>
      </c>
      <c r="EH24">
        <v>38.450000000000003</v>
      </c>
      <c r="EI24">
        <v>38.94</v>
      </c>
      <c r="EJ24">
        <v>38.74</v>
      </c>
      <c r="EK24">
        <v>38.78</v>
      </c>
      <c r="EL24">
        <v>39.19</v>
      </c>
      <c r="EM24">
        <v>39.31</v>
      </c>
      <c r="EN24">
        <v>39.79</v>
      </c>
      <c r="EO24">
        <v>39.71</v>
      </c>
      <c r="EP24">
        <v>39.520000000000003</v>
      </c>
      <c r="EQ24">
        <v>39.99</v>
      </c>
      <c r="ER24">
        <v>40.130000000000003</v>
      </c>
      <c r="ES24">
        <v>40.520000000000003</v>
      </c>
      <c r="ET24">
        <v>40.4</v>
      </c>
      <c r="EU24">
        <v>40.57</v>
      </c>
      <c r="EV24">
        <v>40.61</v>
      </c>
      <c r="EW24">
        <v>40.25</v>
      </c>
      <c r="EX24">
        <v>40.49</v>
      </c>
      <c r="EY24">
        <v>40.4</v>
      </c>
      <c r="EZ24">
        <v>40.700000000000003</v>
      </c>
      <c r="FA24">
        <v>40.39</v>
      </c>
      <c r="FB24">
        <v>40.880000000000003</v>
      </c>
      <c r="FC24">
        <v>40.659999999999997</v>
      </c>
      <c r="FD24">
        <v>40.880000000000003</v>
      </c>
      <c r="FE24">
        <v>40.799999999999997</v>
      </c>
      <c r="FF24">
        <v>40.380000000000003</v>
      </c>
      <c r="FG24">
        <v>40.33</v>
      </c>
      <c r="FH24">
        <v>39.950000000000003</v>
      </c>
      <c r="FI24">
        <v>39.9</v>
      </c>
      <c r="FJ24">
        <v>39.22</v>
      </c>
      <c r="FK24">
        <v>39.49</v>
      </c>
      <c r="FL24">
        <v>40</v>
      </c>
      <c r="FM24">
        <v>40.24</v>
      </c>
      <c r="FN24">
        <v>40.11</v>
      </c>
      <c r="FO24">
        <v>39.69</v>
      </c>
      <c r="FP24">
        <v>39.68</v>
      </c>
      <c r="FQ24">
        <v>40.020000000000003</v>
      </c>
      <c r="FR24">
        <v>40.450000000000003</v>
      </c>
      <c r="FS24">
        <v>40.46</v>
      </c>
      <c r="FT24">
        <v>40.21</v>
      </c>
      <c r="FU24">
        <v>40.22</v>
      </c>
      <c r="FV24">
        <v>40.06</v>
      </c>
      <c r="FW24">
        <v>39.61</v>
      </c>
      <c r="FX24">
        <v>40.299999999999997</v>
      </c>
      <c r="FY24">
        <v>40.020000000000003</v>
      </c>
      <c r="FZ24">
        <v>40.159999999999997</v>
      </c>
      <c r="GA24">
        <v>39.909999999999997</v>
      </c>
      <c r="GB24">
        <v>39.89</v>
      </c>
      <c r="GC24">
        <v>40.15</v>
      </c>
      <c r="GD24">
        <v>39.549999999999997</v>
      </c>
      <c r="GE24">
        <v>39.270000000000003</v>
      </c>
      <c r="GF24">
        <v>39.200000000000003</v>
      </c>
      <c r="GG24">
        <v>39.85</v>
      </c>
      <c r="GH24">
        <v>39.33</v>
      </c>
      <c r="GI24">
        <v>39.049999999999997</v>
      </c>
      <c r="GJ24">
        <v>39.72</v>
      </c>
      <c r="GK24">
        <v>40.35</v>
      </c>
      <c r="GL24">
        <v>40.31</v>
      </c>
      <c r="GM24">
        <v>40.619999999999997</v>
      </c>
      <c r="GN24">
        <v>40.53</v>
      </c>
      <c r="GO24">
        <v>40.75</v>
      </c>
      <c r="GP24">
        <v>40.86</v>
      </c>
      <c r="GQ24">
        <v>40.96</v>
      </c>
      <c r="GR24">
        <v>41.3</v>
      </c>
      <c r="GS24">
        <v>41.69</v>
      </c>
      <c r="GT24">
        <v>42.09</v>
      </c>
      <c r="GU24">
        <v>41.94</v>
      </c>
      <c r="GV24">
        <v>40.97</v>
      </c>
      <c r="GW24">
        <v>40.9</v>
      </c>
      <c r="GX24">
        <v>40.72</v>
      </c>
      <c r="GY24">
        <v>40.15</v>
      </c>
      <c r="GZ24">
        <v>40.28</v>
      </c>
      <c r="HA24">
        <v>40.659999999999997</v>
      </c>
      <c r="HB24">
        <v>40.5</v>
      </c>
      <c r="HC24">
        <v>40.33</v>
      </c>
      <c r="HD24">
        <v>40.68</v>
      </c>
      <c r="HE24">
        <v>41.08</v>
      </c>
      <c r="HF24">
        <v>40.880000000000003</v>
      </c>
      <c r="HG24">
        <v>40.1</v>
      </c>
      <c r="HH24">
        <v>40.58</v>
      </c>
      <c r="HI24">
        <v>40.590000000000003</v>
      </c>
      <c r="HJ24">
        <v>40.950000000000003</v>
      </c>
      <c r="HK24">
        <v>41.73</v>
      </c>
      <c r="HL24">
        <v>42.19</v>
      </c>
      <c r="HM24">
        <v>41.93</v>
      </c>
      <c r="HN24">
        <v>41.98</v>
      </c>
      <c r="HO24">
        <v>41.68</v>
      </c>
      <c r="HP24">
        <v>41.62</v>
      </c>
      <c r="HQ24">
        <v>41.36</v>
      </c>
      <c r="HR24">
        <v>41.34</v>
      </c>
      <c r="HS24">
        <v>41.89</v>
      </c>
      <c r="HT24">
        <v>42.21</v>
      </c>
      <c r="HU24">
        <v>42.47</v>
      </c>
      <c r="HV24">
        <v>42</v>
      </c>
      <c r="HW24">
        <v>43.02</v>
      </c>
      <c r="HX24">
        <v>43.07</v>
      </c>
      <c r="HY24">
        <v>42.47</v>
      </c>
      <c r="HZ24">
        <v>41.55</v>
      </c>
      <c r="IA24">
        <v>41.73</v>
      </c>
      <c r="IB24">
        <v>41.78</v>
      </c>
      <c r="IC24">
        <v>41.71</v>
      </c>
      <c r="ID24">
        <v>41.28</v>
      </c>
      <c r="IE24">
        <v>41.35</v>
      </c>
      <c r="IF24">
        <v>41.43</v>
      </c>
      <c r="IG24">
        <v>40.83</v>
      </c>
      <c r="IH24">
        <v>40.64</v>
      </c>
      <c r="II24">
        <v>40.21</v>
      </c>
      <c r="IJ24">
        <v>39.94</v>
      </c>
      <c r="IK24">
        <v>40.07</v>
      </c>
      <c r="IL24">
        <v>39.82</v>
      </c>
      <c r="IM24">
        <v>39.909999999999997</v>
      </c>
      <c r="IN24">
        <v>39.840000000000003</v>
      </c>
      <c r="IO24">
        <v>40.43</v>
      </c>
      <c r="IP24">
        <v>40.26</v>
      </c>
      <c r="IQ24">
        <v>40.229999999999997</v>
      </c>
      <c r="IR24">
        <v>40.630000000000003</v>
      </c>
      <c r="IS24">
        <v>41.17</v>
      </c>
      <c r="IT24">
        <v>41.02</v>
      </c>
      <c r="IU24">
        <v>40.53</v>
      </c>
      <c r="IV24">
        <v>40.97</v>
      </c>
      <c r="IW24">
        <v>40.729999999999997</v>
      </c>
      <c r="IX24">
        <v>40.54</v>
      </c>
      <c r="IY24">
        <v>40.119999999999997</v>
      </c>
      <c r="IZ24">
        <v>40.200000000000003</v>
      </c>
      <c r="JA24">
        <v>40.659999999999997</v>
      </c>
      <c r="JB24">
        <v>40.549999999999997</v>
      </c>
      <c r="JC24">
        <v>40.51</v>
      </c>
      <c r="JD24">
        <v>40.75</v>
      </c>
      <c r="JE24">
        <v>40.54</v>
      </c>
      <c r="JF24">
        <v>40.15</v>
      </c>
      <c r="JG24">
        <v>39.950000000000003</v>
      </c>
      <c r="JH24">
        <v>39.83</v>
      </c>
      <c r="JI24">
        <v>39.19</v>
      </c>
      <c r="JJ24">
        <v>39.65</v>
      </c>
      <c r="JK24">
        <v>39.5</v>
      </c>
      <c r="JL24">
        <v>39.04</v>
      </c>
      <c r="JM24">
        <v>39.090000000000003</v>
      </c>
      <c r="JN24">
        <v>39.17</v>
      </c>
      <c r="JO24">
        <v>39.21</v>
      </c>
      <c r="JP24">
        <v>39.07</v>
      </c>
      <c r="JQ24">
        <v>38.57</v>
      </c>
      <c r="JR24">
        <v>38.409999999999997</v>
      </c>
      <c r="JS24">
        <v>38.57</v>
      </c>
      <c r="JT24">
        <v>39.1</v>
      </c>
      <c r="JU24">
        <v>38.86</v>
      </c>
      <c r="JV24">
        <v>39.479999999999997</v>
      </c>
      <c r="JW24">
        <v>39.6</v>
      </c>
      <c r="JX24">
        <v>39.18</v>
      </c>
      <c r="JY24">
        <v>39.03</v>
      </c>
      <c r="JZ24">
        <v>39.31</v>
      </c>
      <c r="KA24">
        <v>39.14</v>
      </c>
      <c r="KB24">
        <v>38.5</v>
      </c>
      <c r="KC24">
        <v>38.36</v>
      </c>
      <c r="KD24">
        <v>37.9</v>
      </c>
      <c r="KE24">
        <v>37.82</v>
      </c>
      <c r="KF24">
        <v>38.29</v>
      </c>
      <c r="KG24">
        <v>37.880000000000003</v>
      </c>
      <c r="KH24">
        <v>37.74</v>
      </c>
      <c r="KI24">
        <v>37.78</v>
      </c>
      <c r="KJ24">
        <v>38.119999999999997</v>
      </c>
      <c r="KK24">
        <v>37.94</v>
      </c>
      <c r="KL24">
        <v>38.21</v>
      </c>
      <c r="KM24">
        <v>38.799999999999997</v>
      </c>
      <c r="KN24">
        <v>39.51</v>
      </c>
      <c r="KO24">
        <v>39.630000000000003</v>
      </c>
      <c r="KP24">
        <v>39.64</v>
      </c>
      <c r="KQ24">
        <v>39.46</v>
      </c>
      <c r="KR24">
        <v>39.11</v>
      </c>
      <c r="KS24">
        <v>39.380000000000003</v>
      </c>
      <c r="KT24">
        <v>39.450000000000003</v>
      </c>
      <c r="KU24">
        <v>40.369999999999997</v>
      </c>
      <c r="KV24">
        <v>40.65</v>
      </c>
      <c r="KW24">
        <v>40.229999999999997</v>
      </c>
      <c r="KX24">
        <v>40.39</v>
      </c>
      <c r="KY24">
        <v>40.82</v>
      </c>
      <c r="KZ24">
        <v>40.58</v>
      </c>
      <c r="LA24">
        <v>40.47</v>
      </c>
      <c r="LB24">
        <v>40.6</v>
      </c>
      <c r="LC24">
        <v>40.409999999999997</v>
      </c>
      <c r="LD24">
        <v>40.74</v>
      </c>
      <c r="LE24">
        <v>40.51</v>
      </c>
      <c r="LF24">
        <v>40.630000000000003</v>
      </c>
      <c r="LG24">
        <v>40.799999999999997</v>
      </c>
      <c r="LH24">
        <v>40.44</v>
      </c>
      <c r="LI24">
        <v>40.299999999999997</v>
      </c>
      <c r="LJ24">
        <v>40.25</v>
      </c>
      <c r="LK24">
        <v>40.409999999999997</v>
      </c>
      <c r="LL24">
        <v>40.21</v>
      </c>
      <c r="LM24">
        <v>40.39</v>
      </c>
      <c r="LN24">
        <v>40.39</v>
      </c>
      <c r="LO24">
        <v>40.770000000000003</v>
      </c>
      <c r="LP24">
        <v>41.31</v>
      </c>
      <c r="LQ24">
        <v>41.07</v>
      </c>
      <c r="LR24">
        <v>40.200000000000003</v>
      </c>
      <c r="LS24">
        <v>40.479999999999997</v>
      </c>
      <c r="LT24">
        <v>39.630000000000003</v>
      </c>
      <c r="LU24">
        <v>40.4</v>
      </c>
      <c r="LV24">
        <v>40.26</v>
      </c>
      <c r="LW24">
        <v>40.520000000000003</v>
      </c>
      <c r="LX24">
        <v>40.74</v>
      </c>
      <c r="LY24">
        <v>40.99</v>
      </c>
      <c r="LZ24">
        <v>41.1</v>
      </c>
      <c r="MA24">
        <v>40.619999999999997</v>
      </c>
      <c r="MB24">
        <v>40.5</v>
      </c>
      <c r="MC24">
        <v>40.43</v>
      </c>
      <c r="MD24">
        <v>40.49</v>
      </c>
      <c r="ME24">
        <v>40.56</v>
      </c>
      <c r="MF24">
        <v>40.090000000000003</v>
      </c>
      <c r="MG24">
        <v>40.049999999999997</v>
      </c>
      <c r="MH24">
        <v>40.22</v>
      </c>
      <c r="MI24">
        <v>40.409999999999997</v>
      </c>
      <c r="MJ24">
        <v>39.57</v>
      </c>
      <c r="MK24">
        <v>39.04</v>
      </c>
      <c r="ML24">
        <v>39.270000000000003</v>
      </c>
      <c r="MM24">
        <v>39.630000000000003</v>
      </c>
      <c r="MN24">
        <v>39.32</v>
      </c>
      <c r="MO24">
        <v>39.54</v>
      </c>
      <c r="MP24">
        <v>40.049999999999997</v>
      </c>
      <c r="MQ24">
        <v>40.15</v>
      </c>
      <c r="MR24">
        <v>40.159999999999997</v>
      </c>
      <c r="MS24">
        <v>40.17</v>
      </c>
      <c r="MT24">
        <v>39.79</v>
      </c>
      <c r="MU24">
        <v>39.64</v>
      </c>
      <c r="MV24">
        <v>39.909999999999997</v>
      </c>
      <c r="MW24">
        <v>39.630000000000003</v>
      </c>
      <c r="MX24">
        <v>39.729999999999997</v>
      </c>
      <c r="MY24">
        <v>40.71</v>
      </c>
      <c r="MZ24">
        <v>40.68</v>
      </c>
      <c r="NA24">
        <v>40.47</v>
      </c>
      <c r="NB24">
        <v>40.630000000000003</v>
      </c>
      <c r="NC24">
        <v>40.81</v>
      </c>
      <c r="ND24">
        <v>40.06</v>
      </c>
      <c r="NE24">
        <v>40.64</v>
      </c>
      <c r="NF24">
        <v>40.89</v>
      </c>
      <c r="NG24">
        <v>41.09</v>
      </c>
      <c r="NH24">
        <v>41.17</v>
      </c>
      <c r="NI24">
        <v>41.21</v>
      </c>
      <c r="NJ24">
        <v>41.57</v>
      </c>
      <c r="NK24">
        <v>41.58</v>
      </c>
      <c r="NL24">
        <v>41.44</v>
      </c>
      <c r="NM24">
        <v>41.57</v>
      </c>
      <c r="NN24">
        <v>40.93</v>
      </c>
      <c r="NO24">
        <v>41.02</v>
      </c>
      <c r="NP24">
        <v>41.57</v>
      </c>
      <c r="NQ24">
        <v>41.4</v>
      </c>
      <c r="NR24">
        <v>41.12</v>
      </c>
      <c r="NS24">
        <v>41.63</v>
      </c>
      <c r="NT24">
        <v>41.83</v>
      </c>
      <c r="NU24">
        <v>41.76</v>
      </c>
      <c r="NV24">
        <v>41.87</v>
      </c>
      <c r="NW24">
        <v>42.23</v>
      </c>
      <c r="NX24">
        <v>41.99</v>
      </c>
      <c r="NY24">
        <v>41.76</v>
      </c>
      <c r="NZ24">
        <v>41.6</v>
      </c>
      <c r="OA24">
        <v>41.69</v>
      </c>
      <c r="OB24">
        <v>41.52</v>
      </c>
      <c r="OC24">
        <v>41.85</v>
      </c>
      <c r="OD24">
        <v>41.88</v>
      </c>
      <c r="OE24">
        <v>41.61</v>
      </c>
      <c r="OF24">
        <v>41.61</v>
      </c>
      <c r="OG24">
        <v>41.52</v>
      </c>
      <c r="OH24">
        <v>41.63</v>
      </c>
      <c r="OI24">
        <v>41.77</v>
      </c>
      <c r="OJ24">
        <v>41.94</v>
      </c>
      <c r="OK24">
        <v>42.08</v>
      </c>
      <c r="OL24">
        <v>42.14</v>
      </c>
      <c r="OM24">
        <v>41.99</v>
      </c>
      <c r="ON24">
        <v>42.12</v>
      </c>
      <c r="OO24">
        <v>42.424999999999997</v>
      </c>
      <c r="OP24" t="str">
        <v>Close</v>
      </c>
    </row>
    <row r="25" spans="1:406" x14ac:dyDescent="0.2">
      <c r="A25" t="s">
        <v>53</v>
      </c>
      <c r="B25" t="str">
        <v>Vanguard Information Technology Index Fund</v>
      </c>
      <c r="D25" s="5">
        <v>519.82000000000005</v>
      </c>
      <c r="E25" s="6">
        <v>0.27779999999999999</v>
      </c>
      <c r="F25">
        <v>536.63</v>
      </c>
      <c r="G25">
        <v>368.39</v>
      </c>
      <c r="H25" s="7">
        <v>466237</v>
      </c>
      <c r="I25" s="2">
        <f t="shared" si="12"/>
        <v>0.10297269197309518</v>
      </c>
      <c r="J25" s="2">
        <f t="shared" si="13"/>
        <v>0.50292656990946982</v>
      </c>
      <c r="K25" s="2">
        <f t="shared" si="14"/>
        <v>0.14646974249824374</v>
      </c>
      <c r="L25" s="2">
        <f t="shared" si="15"/>
        <v>0.22451767157408664</v>
      </c>
      <c r="M25" s="4">
        <f t="shared" si="1"/>
        <v>2.0994402047026794E-3</v>
      </c>
      <c r="N25" s="4">
        <f t="shared" si="2"/>
        <v>0.13790119492356712</v>
      </c>
      <c r="O25" s="4">
        <f t="shared" si="3"/>
        <v>3.2087056416037596E-2</v>
      </c>
      <c r="P25" s="4">
        <f t="shared" si="4"/>
        <v>7.8358714602872581E-2</v>
      </c>
      <c r="Q25" t="str">
        <v>Domestic Stock - Sector-Specific</v>
      </c>
      <c r="R25" s="7">
        <v>65443896193.288399</v>
      </c>
      <c r="S25" t="str">
        <v>92204A702</v>
      </c>
      <c r="T25" t="str">
        <v>The fund employs an indexing investment approach designed to track the performance of the MSCI US Investable Market Index/Information Technology 25/50, an index made up of stocks of large, mid-size, and small U.S. companies within the information technology sector, as classified under the Global Industry Classification Standard. The Advisor attempts to replicate the target index by seeking to invest all, or substantially all, of its assets in the stocks that make up the index, in order to hold each stock in approximately the same proportion as its weighting in the index. It is non-diversified.</v>
      </c>
      <c r="U25" t="str">
        <v>US</v>
      </c>
      <c r="V25" s="2">
        <v>1E-3</v>
      </c>
      <c r="W25" t="str">
        <v>2004-01-26</v>
      </c>
      <c r="X25" t="str">
        <v>US92204A7028</v>
      </c>
      <c r="Y25" s="7">
        <v>520.39</v>
      </c>
      <c r="Z25" t="str">
        <v>USD</v>
      </c>
      <c r="AA25" s="2"/>
      <c r="AB25" s="2"/>
      <c r="AD25" s="7">
        <f t="shared" si="5"/>
        <v>0</v>
      </c>
      <c r="AE25" s="7">
        <f t="shared" si="6"/>
        <v>3.1233</v>
      </c>
      <c r="AF25" s="7">
        <f t="shared" si="7"/>
        <v>8.9552999999999994</v>
      </c>
      <c r="AG25" s="7">
        <f t="shared" si="8"/>
        <v>14.588299999999998</v>
      </c>
      <c r="AH25" s="7">
        <f>SUM([1]!_xldudf_WISEPRICE($A25,"close",,DATE(YEAR($B$1),1,2)))</f>
        <v>471.29</v>
      </c>
      <c r="AI25" s="7">
        <f t="shared" si="9"/>
        <v>347.95</v>
      </c>
      <c r="AJ25" s="7">
        <f t="shared" si="10"/>
        <v>350.9</v>
      </c>
      <c r="AK25" s="7">
        <f t="shared" si="11"/>
        <v>194.11</v>
      </c>
      <c r="AO25" cm="1">
        <f t="array" ref="AO25:OP25">TRANSPOSE(INDEX(_xlfn._xlws.SORT(_xldudf_WISEPRICE(A25,"close",365)),,2))</f>
        <v>324.17</v>
      </c>
      <c r="AP25">
        <v>331.27</v>
      </c>
      <c r="AQ25">
        <v>324.61</v>
      </c>
      <c r="AR25">
        <v>321.25</v>
      </c>
      <c r="AS25">
        <v>334.18</v>
      </c>
      <c r="AT25">
        <v>330.2</v>
      </c>
      <c r="AU25">
        <v>327.64999999999998</v>
      </c>
      <c r="AV25">
        <v>315.52999999999997</v>
      </c>
      <c r="AW25">
        <v>306.55</v>
      </c>
      <c r="AX25">
        <v>310.52999999999997</v>
      </c>
      <c r="AY25">
        <v>315.13</v>
      </c>
      <c r="AZ25">
        <v>318.06</v>
      </c>
      <c r="BA25">
        <v>309.58999999999997</v>
      </c>
      <c r="BB25">
        <v>335.82</v>
      </c>
      <c r="BC25">
        <v>342.67</v>
      </c>
      <c r="BD25">
        <v>339.4</v>
      </c>
      <c r="BE25">
        <v>344.3</v>
      </c>
      <c r="BF25">
        <v>338.43</v>
      </c>
      <c r="BG25">
        <v>338.24</v>
      </c>
      <c r="BH25">
        <v>338.62</v>
      </c>
      <c r="BI25">
        <v>334.59</v>
      </c>
      <c r="BJ25">
        <v>340.58</v>
      </c>
      <c r="BK25">
        <v>344.22</v>
      </c>
      <c r="BL25">
        <v>342.06</v>
      </c>
      <c r="BM25">
        <v>334.83</v>
      </c>
      <c r="BN25">
        <v>331.73</v>
      </c>
      <c r="BO25">
        <v>347.94</v>
      </c>
      <c r="BP25">
        <v>349.17</v>
      </c>
      <c r="BQ25">
        <v>347.21</v>
      </c>
      <c r="BR25">
        <v>340.6</v>
      </c>
      <c r="BS25">
        <v>333.2</v>
      </c>
      <c r="BT25">
        <v>331.68</v>
      </c>
      <c r="BU25">
        <v>337.46</v>
      </c>
      <c r="BV25">
        <v>335.41</v>
      </c>
      <c r="BW25">
        <v>342.77</v>
      </c>
      <c r="BX25">
        <v>346.86</v>
      </c>
      <c r="BY25">
        <v>344.27</v>
      </c>
      <c r="BZ25">
        <v>330.39</v>
      </c>
      <c r="CA25">
        <v>326.07</v>
      </c>
      <c r="CB25">
        <v>321.37</v>
      </c>
      <c r="CC25">
        <v>322.08</v>
      </c>
      <c r="CD25">
        <v>327.18</v>
      </c>
      <c r="CE25">
        <v>319.07</v>
      </c>
      <c r="CF25">
        <v>319.19</v>
      </c>
      <c r="CG25">
        <v>316.07</v>
      </c>
      <c r="CH25">
        <v>311.10000000000002</v>
      </c>
      <c r="CI25">
        <v>319.58</v>
      </c>
      <c r="CJ25">
        <v>319.41000000000003</v>
      </c>
      <c r="CK25">
        <v>316.35000000000002</v>
      </c>
      <c r="CL25">
        <v>317.72000000000003</v>
      </c>
      <c r="CM25">
        <v>311.14</v>
      </c>
      <c r="CN25">
        <v>320.04000000000002</v>
      </c>
      <c r="CO25">
        <v>324.05</v>
      </c>
      <c r="CP25">
        <v>326.14999999999998</v>
      </c>
      <c r="CQ25">
        <v>331.65</v>
      </c>
      <c r="CR25">
        <v>334.24</v>
      </c>
      <c r="CS25">
        <v>335.65</v>
      </c>
      <c r="CT25">
        <v>337.33</v>
      </c>
      <c r="CU25">
        <v>333.08</v>
      </c>
      <c r="CV25">
        <v>328.99</v>
      </c>
      <c r="CW25">
        <v>338.2</v>
      </c>
      <c r="CX25">
        <v>346.23</v>
      </c>
      <c r="CY25">
        <v>345.65</v>
      </c>
      <c r="CZ25">
        <v>344.92</v>
      </c>
      <c r="DA25">
        <v>350.41</v>
      </c>
      <c r="DB25">
        <v>352.02</v>
      </c>
      <c r="DC25">
        <v>345.14</v>
      </c>
      <c r="DD25">
        <v>350.38</v>
      </c>
      <c r="DE25">
        <v>358.98</v>
      </c>
      <c r="DF25">
        <v>369.68</v>
      </c>
      <c r="DG25">
        <v>365.76</v>
      </c>
      <c r="DH25">
        <v>360.96</v>
      </c>
      <c r="DI25">
        <v>369.61</v>
      </c>
      <c r="DJ25">
        <v>364.93</v>
      </c>
      <c r="DK25">
        <v>363.39</v>
      </c>
      <c r="DL25">
        <v>361.08</v>
      </c>
      <c r="DM25">
        <v>367.22</v>
      </c>
      <c r="DN25">
        <v>369.17</v>
      </c>
      <c r="DO25">
        <v>371.77</v>
      </c>
      <c r="DP25">
        <v>364.99</v>
      </c>
      <c r="DQ25">
        <v>360.52</v>
      </c>
      <c r="DR25">
        <v>351.8</v>
      </c>
      <c r="DS25">
        <v>351.72</v>
      </c>
      <c r="DT25">
        <v>357.13</v>
      </c>
      <c r="DU25">
        <v>350.92</v>
      </c>
      <c r="DV25">
        <v>352.49</v>
      </c>
      <c r="DW25">
        <v>352.12</v>
      </c>
      <c r="DX25">
        <v>349.4</v>
      </c>
      <c r="DY25">
        <v>353.55</v>
      </c>
      <c r="DZ25">
        <v>360.97</v>
      </c>
      <c r="EA25">
        <v>362.28</v>
      </c>
      <c r="EB25">
        <v>357.82</v>
      </c>
      <c r="EC25">
        <v>360.65</v>
      </c>
      <c r="ED25">
        <v>354.97</v>
      </c>
      <c r="EE25">
        <v>347.95</v>
      </c>
      <c r="EF25">
        <v>349.57</v>
      </c>
      <c r="EG25">
        <v>357.46</v>
      </c>
      <c r="EH25">
        <v>357.33</v>
      </c>
      <c r="EI25">
        <v>367.09</v>
      </c>
      <c r="EJ25">
        <v>366.09</v>
      </c>
      <c r="EK25">
        <v>367.21</v>
      </c>
      <c r="EL25">
        <v>371.35</v>
      </c>
      <c r="EM25">
        <v>366.84</v>
      </c>
      <c r="EN25">
        <v>372.02</v>
      </c>
      <c r="EO25">
        <v>371.92</v>
      </c>
      <c r="EP25">
        <v>369.59</v>
      </c>
      <c r="EQ25">
        <v>368</v>
      </c>
      <c r="ER25">
        <v>375.52</v>
      </c>
      <c r="ES25">
        <v>379.31</v>
      </c>
      <c r="ET25">
        <v>385.47</v>
      </c>
      <c r="EU25">
        <v>384.96</v>
      </c>
      <c r="EV25">
        <v>382.52</v>
      </c>
      <c r="EW25">
        <v>377.92</v>
      </c>
      <c r="EX25">
        <v>379.88</v>
      </c>
      <c r="EY25">
        <v>379.66</v>
      </c>
      <c r="EZ25">
        <v>376.84</v>
      </c>
      <c r="FA25">
        <v>374.58</v>
      </c>
      <c r="FB25">
        <v>381.83</v>
      </c>
      <c r="FC25">
        <v>380.37</v>
      </c>
      <c r="FD25">
        <v>381.75</v>
      </c>
      <c r="FE25">
        <v>382.83</v>
      </c>
      <c r="FF25">
        <v>382.03</v>
      </c>
      <c r="FG25">
        <v>379.29</v>
      </c>
      <c r="FH25">
        <v>378.17</v>
      </c>
      <c r="FI25">
        <v>376.53</v>
      </c>
      <c r="FJ25">
        <v>368.4</v>
      </c>
      <c r="FK25">
        <v>373.3</v>
      </c>
      <c r="FL25">
        <v>380.37</v>
      </c>
      <c r="FM25">
        <v>384.36</v>
      </c>
      <c r="FN25">
        <v>384.76</v>
      </c>
      <c r="FO25">
        <v>380.45</v>
      </c>
      <c r="FP25">
        <v>377.76</v>
      </c>
      <c r="FQ25">
        <v>376.23</v>
      </c>
      <c r="FR25">
        <v>386.18</v>
      </c>
      <c r="FS25">
        <v>386.59</v>
      </c>
      <c r="FT25">
        <v>383.78</v>
      </c>
      <c r="FU25">
        <v>387.96</v>
      </c>
      <c r="FV25">
        <v>386.32</v>
      </c>
      <c r="FW25">
        <v>385.55</v>
      </c>
      <c r="FX25">
        <v>388.8</v>
      </c>
      <c r="FY25">
        <v>388.54</v>
      </c>
      <c r="FZ25">
        <v>394.23</v>
      </c>
      <c r="GA25">
        <v>401.97</v>
      </c>
      <c r="GB25">
        <v>401.24</v>
      </c>
      <c r="GC25">
        <v>402.27</v>
      </c>
      <c r="GD25">
        <v>396.14</v>
      </c>
      <c r="GE25">
        <v>393.69</v>
      </c>
      <c r="GF25">
        <v>407.71</v>
      </c>
      <c r="GG25">
        <v>418.53</v>
      </c>
      <c r="GH25">
        <v>420.72</v>
      </c>
      <c r="GI25">
        <v>416.88</v>
      </c>
      <c r="GJ25">
        <v>421.18</v>
      </c>
      <c r="GK25">
        <v>424.1</v>
      </c>
      <c r="GL25">
        <v>421.83</v>
      </c>
      <c r="GM25">
        <v>422.53</v>
      </c>
      <c r="GN25">
        <v>416.24</v>
      </c>
      <c r="GO25">
        <v>420.43</v>
      </c>
      <c r="GP25">
        <v>422.18</v>
      </c>
      <c r="GQ25">
        <v>430.99</v>
      </c>
      <c r="GR25">
        <v>434.09</v>
      </c>
      <c r="GS25">
        <v>437.68</v>
      </c>
      <c r="GT25">
        <v>443.39</v>
      </c>
      <c r="GU25">
        <v>439.56</v>
      </c>
      <c r="GV25">
        <v>437</v>
      </c>
      <c r="GW25">
        <v>430.3</v>
      </c>
      <c r="GX25">
        <v>433.84</v>
      </c>
      <c r="GY25">
        <v>428.8</v>
      </c>
      <c r="GZ25">
        <v>425.32</v>
      </c>
      <c r="HA25">
        <v>433.92</v>
      </c>
      <c r="HB25">
        <v>435.04</v>
      </c>
      <c r="HC25">
        <v>435.3</v>
      </c>
      <c r="HD25">
        <v>442.16</v>
      </c>
      <c r="HE25">
        <v>441.41</v>
      </c>
      <c r="HF25">
        <v>438.67</v>
      </c>
      <c r="HG25">
        <v>436.97</v>
      </c>
      <c r="HH25">
        <v>435.48</v>
      </c>
      <c r="HI25">
        <v>437.23</v>
      </c>
      <c r="HJ25">
        <v>438.88</v>
      </c>
      <c r="HK25">
        <v>443.47</v>
      </c>
      <c r="HL25">
        <v>450.08</v>
      </c>
      <c r="HM25">
        <v>448.47</v>
      </c>
      <c r="HN25">
        <v>454.44</v>
      </c>
      <c r="HO25">
        <v>459.58</v>
      </c>
      <c r="HP25">
        <v>458.37</v>
      </c>
      <c r="HQ25">
        <v>448.67</v>
      </c>
      <c r="HR25">
        <v>447.9</v>
      </c>
      <c r="HS25">
        <v>448.41</v>
      </c>
      <c r="HT25">
        <v>453.51</v>
      </c>
      <c r="HU25">
        <v>448.29</v>
      </c>
      <c r="HV25">
        <v>446.23</v>
      </c>
      <c r="HW25">
        <v>452.57</v>
      </c>
      <c r="HX25">
        <v>454.81</v>
      </c>
      <c r="HY25">
        <v>455.05</v>
      </c>
      <c r="HZ25">
        <v>442.94</v>
      </c>
      <c r="IA25">
        <v>441.19</v>
      </c>
      <c r="IB25">
        <v>435.43</v>
      </c>
      <c r="IC25">
        <v>436.16</v>
      </c>
      <c r="ID25">
        <v>432.1</v>
      </c>
      <c r="IE25">
        <v>426.05</v>
      </c>
      <c r="IF25">
        <v>426.45</v>
      </c>
      <c r="IG25">
        <v>423.65</v>
      </c>
      <c r="IH25">
        <v>429.9</v>
      </c>
      <c r="II25">
        <v>425.65</v>
      </c>
      <c r="IJ25">
        <v>421.62</v>
      </c>
      <c r="IK25">
        <v>417.01</v>
      </c>
      <c r="IL25">
        <v>417.82</v>
      </c>
      <c r="IM25">
        <v>425.01</v>
      </c>
      <c r="IN25">
        <v>425.17</v>
      </c>
      <c r="IO25">
        <v>432.89</v>
      </c>
      <c r="IP25">
        <v>422.84</v>
      </c>
      <c r="IQ25">
        <v>427.09</v>
      </c>
      <c r="IR25">
        <v>430.37</v>
      </c>
      <c r="IS25">
        <v>439.04</v>
      </c>
      <c r="IT25">
        <v>442.66</v>
      </c>
      <c r="IU25">
        <v>444.88</v>
      </c>
      <c r="IV25">
        <v>446.67</v>
      </c>
      <c r="IW25">
        <v>447.43</v>
      </c>
      <c r="IX25">
        <v>442.31</v>
      </c>
      <c r="IY25">
        <v>435.69</v>
      </c>
      <c r="IZ25">
        <v>436.25</v>
      </c>
      <c r="JA25">
        <v>438.32</v>
      </c>
      <c r="JB25">
        <v>430.64</v>
      </c>
      <c r="JC25">
        <v>431.22</v>
      </c>
      <c r="JD25">
        <v>434.24</v>
      </c>
      <c r="JE25">
        <v>426.34</v>
      </c>
      <c r="JF25">
        <v>428.07</v>
      </c>
      <c r="JG25">
        <v>427.31</v>
      </c>
      <c r="JH25">
        <v>421.02</v>
      </c>
      <c r="JI25">
        <v>414.04</v>
      </c>
      <c r="JJ25">
        <v>415.19</v>
      </c>
      <c r="JK25">
        <v>416.84</v>
      </c>
      <c r="JL25">
        <v>409.4</v>
      </c>
      <c r="JM25">
        <v>410.66</v>
      </c>
      <c r="JN25">
        <v>413.27</v>
      </c>
      <c r="JO25">
        <v>414.9</v>
      </c>
      <c r="JP25">
        <v>418.72</v>
      </c>
      <c r="JQ25">
        <v>410.76</v>
      </c>
      <c r="JR25">
        <v>415.5</v>
      </c>
      <c r="JS25">
        <v>415.86</v>
      </c>
      <c r="JT25">
        <v>424.2</v>
      </c>
      <c r="JU25">
        <v>426.15</v>
      </c>
      <c r="JV25">
        <v>427.56</v>
      </c>
      <c r="JW25">
        <v>430.95</v>
      </c>
      <c r="JX25">
        <v>429.93</v>
      </c>
      <c r="JY25">
        <v>423.04</v>
      </c>
      <c r="JZ25">
        <v>427.9</v>
      </c>
      <c r="KA25">
        <v>426.07</v>
      </c>
      <c r="KB25">
        <v>420.23</v>
      </c>
      <c r="KC25">
        <v>417.24</v>
      </c>
      <c r="KD25">
        <v>409.88</v>
      </c>
      <c r="KE25">
        <v>409.95</v>
      </c>
      <c r="KF25">
        <v>413.59</v>
      </c>
      <c r="KG25">
        <v>406.76</v>
      </c>
      <c r="KH25">
        <v>399.56</v>
      </c>
      <c r="KI25">
        <v>401.22</v>
      </c>
      <c r="KJ25">
        <v>404.75</v>
      </c>
      <c r="KK25">
        <v>407.8</v>
      </c>
      <c r="KL25">
        <v>414.49</v>
      </c>
      <c r="KM25">
        <v>421.88</v>
      </c>
      <c r="KN25">
        <v>427.88</v>
      </c>
      <c r="KO25">
        <v>429.82</v>
      </c>
      <c r="KP25">
        <v>435.03</v>
      </c>
      <c r="KQ25">
        <v>436.84</v>
      </c>
      <c r="KR25">
        <v>434.22</v>
      </c>
      <c r="KS25">
        <v>445.69</v>
      </c>
      <c r="KT25">
        <v>443.46</v>
      </c>
      <c r="KU25">
        <v>454.19</v>
      </c>
      <c r="KV25">
        <v>454.78</v>
      </c>
      <c r="KW25">
        <v>455.79</v>
      </c>
      <c r="KX25">
        <v>455.99</v>
      </c>
      <c r="KY25">
        <v>462.42</v>
      </c>
      <c r="KZ25">
        <v>458.58</v>
      </c>
      <c r="LA25">
        <v>460.26</v>
      </c>
      <c r="LB25">
        <v>459.76</v>
      </c>
      <c r="LC25">
        <v>459.52</v>
      </c>
      <c r="LD25">
        <v>460.37</v>
      </c>
      <c r="LE25">
        <v>462.16</v>
      </c>
      <c r="LF25">
        <v>462.03</v>
      </c>
      <c r="LG25">
        <v>464.65</v>
      </c>
      <c r="LH25">
        <v>459.92</v>
      </c>
      <c r="LI25">
        <v>462.41</v>
      </c>
      <c r="LJ25">
        <v>458.39</v>
      </c>
      <c r="LK25">
        <v>463.34</v>
      </c>
      <c r="LL25">
        <v>467.48</v>
      </c>
      <c r="LM25">
        <v>470.7</v>
      </c>
      <c r="LN25">
        <v>473.51</v>
      </c>
      <c r="LO25">
        <v>478.98</v>
      </c>
      <c r="LP25">
        <v>479.91</v>
      </c>
      <c r="LQ25">
        <v>482.22</v>
      </c>
      <c r="LR25">
        <v>483.33</v>
      </c>
      <c r="LS25">
        <v>485</v>
      </c>
      <c r="LT25">
        <v>477.22</v>
      </c>
      <c r="LU25">
        <v>483.14</v>
      </c>
      <c r="LV25">
        <v>483.61</v>
      </c>
      <c r="LW25">
        <v>486</v>
      </c>
      <c r="LX25">
        <v>486.47</v>
      </c>
      <c r="LY25">
        <v>486.79</v>
      </c>
      <c r="LZ25">
        <v>484</v>
      </c>
      <c r="MA25">
        <v>471.29</v>
      </c>
      <c r="MB25">
        <v>464.98</v>
      </c>
      <c r="MC25">
        <v>462.18</v>
      </c>
      <c r="MD25">
        <v>462.29</v>
      </c>
      <c r="ME25">
        <v>474.06</v>
      </c>
      <c r="MF25">
        <v>474.9</v>
      </c>
      <c r="MG25">
        <v>478.93</v>
      </c>
      <c r="MH25">
        <v>480.61</v>
      </c>
      <c r="MI25">
        <v>481.68</v>
      </c>
      <c r="MJ25">
        <v>482.39</v>
      </c>
      <c r="MK25">
        <v>479.75</v>
      </c>
      <c r="ML25">
        <v>489.08</v>
      </c>
      <c r="MM25">
        <v>499.7</v>
      </c>
      <c r="MN25">
        <v>502.96</v>
      </c>
      <c r="MO25">
        <v>505.05</v>
      </c>
      <c r="MP25">
        <v>507.47</v>
      </c>
      <c r="MQ25">
        <v>508.68</v>
      </c>
      <c r="MR25">
        <v>503.4</v>
      </c>
      <c r="MS25">
        <v>509.28</v>
      </c>
      <c r="MT25">
        <v>504.38</v>
      </c>
      <c r="MU25">
        <v>493.91</v>
      </c>
      <c r="MV25">
        <v>500.28</v>
      </c>
      <c r="MW25">
        <v>505.16</v>
      </c>
      <c r="MX25">
        <v>505.4</v>
      </c>
      <c r="MY25">
        <v>504.54</v>
      </c>
      <c r="MZ25">
        <v>511.06</v>
      </c>
      <c r="NA25">
        <v>513.65</v>
      </c>
      <c r="NB25">
        <v>521.44000000000005</v>
      </c>
      <c r="NC25">
        <v>518.19000000000005</v>
      </c>
      <c r="ND25">
        <v>508.06</v>
      </c>
      <c r="NE25">
        <v>514.85</v>
      </c>
      <c r="NF25">
        <v>514.45000000000005</v>
      </c>
      <c r="NG25">
        <v>509</v>
      </c>
      <c r="NH25">
        <v>502.99</v>
      </c>
      <c r="NI25">
        <v>498.7</v>
      </c>
      <c r="NJ25">
        <v>514.91999999999996</v>
      </c>
      <c r="NK25">
        <v>513.17999999999995</v>
      </c>
      <c r="NL25">
        <v>514.52</v>
      </c>
      <c r="NM25">
        <v>515.27</v>
      </c>
      <c r="NN25">
        <v>512.88</v>
      </c>
      <c r="NO25">
        <v>517.79</v>
      </c>
      <c r="NP25">
        <v>527.39</v>
      </c>
      <c r="NQ25">
        <v>528.37</v>
      </c>
      <c r="NR25">
        <v>515.67999999999995</v>
      </c>
      <c r="NS25">
        <v>521.4</v>
      </c>
      <c r="NT25">
        <v>530.16</v>
      </c>
      <c r="NU25">
        <v>521.49</v>
      </c>
      <c r="NV25">
        <v>519.26</v>
      </c>
      <c r="NW25">
        <v>530</v>
      </c>
      <c r="NX25">
        <v>524.39</v>
      </c>
      <c r="NY25">
        <v>522.41999999999996</v>
      </c>
      <c r="NZ25">
        <v>515.55999999999995</v>
      </c>
      <c r="OA25">
        <v>517.98</v>
      </c>
      <c r="OB25">
        <v>520.16999999999996</v>
      </c>
      <c r="OC25">
        <v>527.22</v>
      </c>
      <c r="OD25">
        <v>528.70000000000005</v>
      </c>
      <c r="OE25">
        <v>528.28</v>
      </c>
      <c r="OF25">
        <v>526.15</v>
      </c>
      <c r="OG25">
        <v>523.84</v>
      </c>
      <c r="OH25">
        <v>525.08000000000004</v>
      </c>
      <c r="OI25">
        <v>524.34</v>
      </c>
      <c r="OJ25">
        <v>525.41999999999996</v>
      </c>
      <c r="OK25">
        <v>519.49</v>
      </c>
      <c r="OL25">
        <v>520.55999999999995</v>
      </c>
      <c r="OM25">
        <v>512.15</v>
      </c>
      <c r="ON25">
        <v>518.38</v>
      </c>
      <c r="OO25">
        <v>519.76</v>
      </c>
      <c r="OP25" t="str">
        <v>Close</v>
      </c>
    </row>
    <row r="26" spans="1:406" x14ac:dyDescent="0.2">
      <c r="A26" t="s">
        <v>54</v>
      </c>
      <c r="B26" t="str">
        <v>Vanguard Total Intl Stock Idx Fund</v>
      </c>
      <c r="D26" s="5">
        <v>60.365000000000002</v>
      </c>
      <c r="E26" s="6">
        <v>0.59160000000000001</v>
      </c>
      <c r="F26">
        <v>60.69</v>
      </c>
      <c r="G26">
        <v>50.95</v>
      </c>
      <c r="H26" s="7">
        <v>3280183</v>
      </c>
      <c r="I26" s="2">
        <f t="shared" si="12"/>
        <v>5.3490401396160646E-2</v>
      </c>
      <c r="J26" s="2">
        <f t="shared" si="13"/>
        <v>0.16849633940304098</v>
      </c>
      <c r="K26" s="2">
        <f t="shared" si="14"/>
        <v>1.6650283625545326E-2</v>
      </c>
      <c r="L26" s="2">
        <f t="shared" si="15"/>
        <v>5.9722736884508798E-2</v>
      </c>
      <c r="M26" s="4">
        <f t="shared" si="1"/>
        <v>-4.7382850372231854E-2</v>
      </c>
      <c r="N26" s="4">
        <f t="shared" si="2"/>
        <v>-0.19652903558286172</v>
      </c>
      <c r="O26" s="4">
        <f t="shared" si="3"/>
        <v>-9.7732402456660816E-2</v>
      </c>
      <c r="P26" s="4">
        <f t="shared" si="4"/>
        <v>-8.6436220086705262E-2</v>
      </c>
      <c r="Q26" t="str">
        <v>International/Global Stock</v>
      </c>
      <c r="R26" s="7">
        <v>68774951817.729996</v>
      </c>
      <c r="S26" t="str">
        <v>921909768</v>
      </c>
      <c r="T26" t="str">
        <v>The manager employs an indexing investment approach designed to track the performance of the FTSE Global All Cap ex US Index, a float-adjusted market-capitalization-weighted index designed to measure equity market performance of companies located in developed and emerging markets, excluding the United States. The fund invests all, or substantially all, of its assets in the common stocks included in its target index.</v>
      </c>
      <c r="U26" t="str">
        <v>US</v>
      </c>
      <c r="V26" s="2">
        <v>7.000000000000001E-4</v>
      </c>
      <c r="W26" t="str">
        <v>2011-01-26</v>
      </c>
      <c r="X26" t="str">
        <v>US9219097683</v>
      </c>
      <c r="Y26" s="7">
        <v>60.12</v>
      </c>
      <c r="Z26" t="str">
        <v>USD</v>
      </c>
      <c r="AA26" s="2"/>
      <c r="AB26" s="2"/>
      <c r="AD26" s="7">
        <f t="shared" si="5"/>
        <v>0</v>
      </c>
      <c r="AE26" s="7">
        <f t="shared" si="6"/>
        <v>1.8808</v>
      </c>
      <c r="AF26" s="7">
        <f t="shared" si="7"/>
        <v>5.4458000000000002</v>
      </c>
      <c r="AG26" s="7">
        <f t="shared" si="8"/>
        <v>8.4367999999999999</v>
      </c>
      <c r="AH26" s="7">
        <f>SUM([1]!_xldudf_WISEPRICE($A26,"close",,DATE(YEAR($B$1),1,2)))</f>
        <v>57.3</v>
      </c>
      <c r="AI26" s="7">
        <f t="shared" si="9"/>
        <v>53.27</v>
      </c>
      <c r="AJ26" s="7">
        <f t="shared" si="10"/>
        <v>62.63</v>
      </c>
      <c r="AK26" s="7">
        <f t="shared" si="11"/>
        <v>51.48</v>
      </c>
      <c r="AO26" cm="1">
        <f t="array" ref="AO26:OP26">TRANSPOSE(INDEX(_xlfn._xlws.SORT(_xldudf_WISEPRICE(A26,"close",365)),,2))</f>
        <v>46.52</v>
      </c>
      <c r="AP26">
        <v>47.32</v>
      </c>
      <c r="AQ26">
        <v>47.87</v>
      </c>
      <c r="AR26">
        <v>47.5</v>
      </c>
      <c r="AS26">
        <v>47.73</v>
      </c>
      <c r="AT26">
        <v>47.33</v>
      </c>
      <c r="AU26">
        <v>47.85</v>
      </c>
      <c r="AV26">
        <v>47.25</v>
      </c>
      <c r="AW26">
        <v>47.08</v>
      </c>
      <c r="AX26">
        <v>48.88</v>
      </c>
      <c r="AY26">
        <v>49.02</v>
      </c>
      <c r="AZ26">
        <v>49.55</v>
      </c>
      <c r="BA26">
        <v>48.75</v>
      </c>
      <c r="BB26">
        <v>51.15</v>
      </c>
      <c r="BC26">
        <v>52.17</v>
      </c>
      <c r="BD26">
        <v>51.67</v>
      </c>
      <c r="BE26">
        <v>52.19</v>
      </c>
      <c r="BF26">
        <v>51.81</v>
      </c>
      <c r="BG26">
        <v>51.85</v>
      </c>
      <c r="BH26">
        <v>51.79</v>
      </c>
      <c r="BI26">
        <v>51.36</v>
      </c>
      <c r="BJ26">
        <v>51.97</v>
      </c>
      <c r="BK26">
        <v>52.5</v>
      </c>
      <c r="BL26">
        <v>52.62</v>
      </c>
      <c r="BM26">
        <v>52.03</v>
      </c>
      <c r="BN26">
        <v>52.44</v>
      </c>
      <c r="BO26">
        <v>53.5</v>
      </c>
      <c r="BP26">
        <v>53.78</v>
      </c>
      <c r="BQ26">
        <v>53.83</v>
      </c>
      <c r="BR26">
        <v>53.09</v>
      </c>
      <c r="BS26">
        <v>52.85</v>
      </c>
      <c r="BT26">
        <v>52.73</v>
      </c>
      <c r="BU26">
        <v>53.11</v>
      </c>
      <c r="BV26">
        <v>53.03</v>
      </c>
      <c r="BW26">
        <v>53.07</v>
      </c>
      <c r="BX26">
        <v>53.7</v>
      </c>
      <c r="BY26">
        <v>53.63</v>
      </c>
      <c r="BZ26">
        <v>52.35</v>
      </c>
      <c r="CA26">
        <v>52.06</v>
      </c>
      <c r="CB26">
        <v>51.37</v>
      </c>
      <c r="CC26">
        <v>51.53</v>
      </c>
      <c r="CD26">
        <v>52.02</v>
      </c>
      <c r="CE26">
        <v>51.62</v>
      </c>
      <c r="CF26">
        <v>51.74</v>
      </c>
      <c r="CG26">
        <v>52.02</v>
      </c>
      <c r="CH26">
        <v>51.4</v>
      </c>
      <c r="CI26">
        <v>52.24</v>
      </c>
      <c r="CJ26">
        <v>51.72</v>
      </c>
      <c r="CK26">
        <v>52.07</v>
      </c>
      <c r="CL26">
        <v>52.96</v>
      </c>
      <c r="CM26">
        <v>52.5</v>
      </c>
      <c r="CN26">
        <v>53.73</v>
      </c>
      <c r="CO26">
        <v>54.02</v>
      </c>
      <c r="CP26">
        <v>54.24</v>
      </c>
      <c r="CQ26">
        <v>54.57</v>
      </c>
      <c r="CR26">
        <v>55.23</v>
      </c>
      <c r="CS26">
        <v>55.54</v>
      </c>
      <c r="CT26">
        <v>55.58</v>
      </c>
      <c r="CU26">
        <v>55.28</v>
      </c>
      <c r="CV26">
        <v>55.39</v>
      </c>
      <c r="CW26">
        <v>55.94</v>
      </c>
      <c r="CX26">
        <v>56.21</v>
      </c>
      <c r="CY26">
        <v>56.22</v>
      </c>
      <c r="CZ26">
        <v>56.45</v>
      </c>
      <c r="DA26">
        <v>56.65</v>
      </c>
      <c r="DB26">
        <v>56.52</v>
      </c>
      <c r="DC26">
        <v>55.93</v>
      </c>
      <c r="DD26">
        <v>56.21</v>
      </c>
      <c r="DE26">
        <v>56.74</v>
      </c>
      <c r="DF26">
        <v>56.6</v>
      </c>
      <c r="DG26">
        <v>55.93</v>
      </c>
      <c r="DH26">
        <v>55.35</v>
      </c>
      <c r="DI26">
        <v>55.73</v>
      </c>
      <c r="DJ26">
        <v>55.48</v>
      </c>
      <c r="DK26">
        <v>55.58</v>
      </c>
      <c r="DL26">
        <v>55.32</v>
      </c>
      <c r="DM26">
        <v>55.79</v>
      </c>
      <c r="DN26">
        <v>55.8</v>
      </c>
      <c r="DO26">
        <v>55.52</v>
      </c>
      <c r="DP26">
        <v>55.3</v>
      </c>
      <c r="DQ26">
        <v>55.25</v>
      </c>
      <c r="DR26">
        <v>54.6</v>
      </c>
      <c r="DS26">
        <v>54.29</v>
      </c>
      <c r="DT26">
        <v>54.57</v>
      </c>
      <c r="DU26">
        <v>53.67</v>
      </c>
      <c r="DV26">
        <v>54.19</v>
      </c>
      <c r="DW26">
        <v>53.81</v>
      </c>
      <c r="DX26">
        <v>54.36</v>
      </c>
      <c r="DY26">
        <v>54.48</v>
      </c>
      <c r="DZ26">
        <v>55.17</v>
      </c>
      <c r="EA26">
        <v>55.05</v>
      </c>
      <c r="EB26">
        <v>54.11</v>
      </c>
      <c r="EC26">
        <v>54.36</v>
      </c>
      <c r="ED26">
        <v>53.73</v>
      </c>
      <c r="EE26">
        <v>53.27</v>
      </c>
      <c r="EF26">
        <v>53.02</v>
      </c>
      <c r="EG26">
        <v>53.49</v>
      </c>
      <c r="EH26">
        <v>52.1</v>
      </c>
      <c r="EI26">
        <v>52.85</v>
      </c>
      <c r="EJ26">
        <v>52.33</v>
      </c>
      <c r="EK26">
        <v>52.85</v>
      </c>
      <c r="EL26">
        <v>53.48</v>
      </c>
      <c r="EM26">
        <v>53.34</v>
      </c>
      <c r="EN26">
        <v>53.55</v>
      </c>
      <c r="EO26">
        <v>53.41</v>
      </c>
      <c r="EP26">
        <v>53.69</v>
      </c>
      <c r="EQ26">
        <v>53.91</v>
      </c>
      <c r="ER26">
        <v>54.42</v>
      </c>
      <c r="ES26">
        <v>55.02</v>
      </c>
      <c r="ET26">
        <v>55.21</v>
      </c>
      <c r="EU26">
        <v>55.61</v>
      </c>
      <c r="EV26">
        <v>55.58</v>
      </c>
      <c r="EW26">
        <v>55.19</v>
      </c>
      <c r="EX26">
        <v>55.38</v>
      </c>
      <c r="EY26">
        <v>55.42</v>
      </c>
      <c r="EZ26">
        <v>55.67</v>
      </c>
      <c r="FA26">
        <v>55.82</v>
      </c>
      <c r="FB26">
        <v>56.55</v>
      </c>
      <c r="FC26">
        <v>56.32</v>
      </c>
      <c r="FD26">
        <v>56.32</v>
      </c>
      <c r="FE26">
        <v>56.5</v>
      </c>
      <c r="FF26">
        <v>56.16</v>
      </c>
      <c r="FG26">
        <v>56.15</v>
      </c>
      <c r="FH26">
        <v>56.16</v>
      </c>
      <c r="FI26">
        <v>56.24</v>
      </c>
      <c r="FJ26">
        <v>55.35</v>
      </c>
      <c r="FK26">
        <v>55.42</v>
      </c>
      <c r="FL26">
        <v>56.13</v>
      </c>
      <c r="FM26">
        <v>56.25</v>
      </c>
      <c r="FN26">
        <v>56.14</v>
      </c>
      <c r="FO26">
        <v>55.55</v>
      </c>
      <c r="FP26">
        <v>55.62</v>
      </c>
      <c r="FQ26">
        <v>55.72</v>
      </c>
      <c r="FR26">
        <v>56.52</v>
      </c>
      <c r="FS26">
        <v>56.56</v>
      </c>
      <c r="FT26">
        <v>56.3</v>
      </c>
      <c r="FU26">
        <v>56.26</v>
      </c>
      <c r="FV26">
        <v>56.02</v>
      </c>
      <c r="FW26">
        <v>55.77</v>
      </c>
      <c r="FX26">
        <v>56.36</v>
      </c>
      <c r="FY26">
        <v>55.83</v>
      </c>
      <c r="FZ26">
        <v>56.12</v>
      </c>
      <c r="GA26">
        <v>55.94</v>
      </c>
      <c r="GB26">
        <v>56.13</v>
      </c>
      <c r="GC26">
        <v>56.3</v>
      </c>
      <c r="GD26">
        <v>55.48</v>
      </c>
      <c r="GE26">
        <v>54.82</v>
      </c>
      <c r="GF26">
        <v>54.68</v>
      </c>
      <c r="GG26">
        <v>55.32</v>
      </c>
      <c r="GH26">
        <v>54.8</v>
      </c>
      <c r="GI26">
        <v>54.28</v>
      </c>
      <c r="GJ26">
        <v>55.13</v>
      </c>
      <c r="GK26">
        <v>55.94</v>
      </c>
      <c r="GL26">
        <v>55.69</v>
      </c>
      <c r="GM26">
        <v>56.16</v>
      </c>
      <c r="GN26">
        <v>55.74</v>
      </c>
      <c r="GO26">
        <v>56.23</v>
      </c>
      <c r="GP26">
        <v>56.27</v>
      </c>
      <c r="GQ26">
        <v>56.47</v>
      </c>
      <c r="GR26">
        <v>57</v>
      </c>
      <c r="GS26">
        <v>57.23</v>
      </c>
      <c r="GT26">
        <v>57.76</v>
      </c>
      <c r="GU26">
        <v>57.62</v>
      </c>
      <c r="GV26">
        <v>56.17</v>
      </c>
      <c r="GW26">
        <v>56.22</v>
      </c>
      <c r="GX26">
        <v>55.92</v>
      </c>
      <c r="GY26">
        <v>55.05</v>
      </c>
      <c r="GZ26">
        <v>55.19</v>
      </c>
      <c r="HA26">
        <v>55.66</v>
      </c>
      <c r="HB26">
        <v>55.6</v>
      </c>
      <c r="HC26">
        <v>55.5</v>
      </c>
      <c r="HD26">
        <v>56.08</v>
      </c>
      <c r="HE26">
        <v>56.31</v>
      </c>
      <c r="HF26">
        <v>55.77</v>
      </c>
      <c r="HG26">
        <v>54.77</v>
      </c>
      <c r="HH26">
        <v>55.3</v>
      </c>
      <c r="HI26">
        <v>55.39</v>
      </c>
      <c r="HJ26">
        <v>55.93</v>
      </c>
      <c r="HK26">
        <v>56.97</v>
      </c>
      <c r="HL26">
        <v>57.78</v>
      </c>
      <c r="HM26">
        <v>57.46</v>
      </c>
      <c r="HN26">
        <v>57.49</v>
      </c>
      <c r="HO26">
        <v>57.66</v>
      </c>
      <c r="HP26">
        <v>57.63</v>
      </c>
      <c r="HQ26">
        <v>57.3</v>
      </c>
      <c r="HR26">
        <v>57.39</v>
      </c>
      <c r="HS26">
        <v>57.51</v>
      </c>
      <c r="HT26">
        <v>57.73</v>
      </c>
      <c r="HU26">
        <v>57.92</v>
      </c>
      <c r="HV26">
        <v>57.55</v>
      </c>
      <c r="HW26">
        <v>58.26</v>
      </c>
      <c r="HX26">
        <v>58.26</v>
      </c>
      <c r="HY26">
        <v>57.57</v>
      </c>
      <c r="HZ26">
        <v>56.45</v>
      </c>
      <c r="IA26">
        <v>56.38</v>
      </c>
      <c r="IB26">
        <v>56.53</v>
      </c>
      <c r="IC26">
        <v>56.84</v>
      </c>
      <c r="ID26">
        <v>56.37</v>
      </c>
      <c r="IE26">
        <v>56.42</v>
      </c>
      <c r="IF26">
        <v>56.57</v>
      </c>
      <c r="IG26">
        <v>56.13</v>
      </c>
      <c r="IH26">
        <v>55.88</v>
      </c>
      <c r="II26">
        <v>55.19</v>
      </c>
      <c r="IJ26">
        <v>54.76</v>
      </c>
      <c r="IK26">
        <v>54.52</v>
      </c>
      <c r="IL26">
        <v>54.43</v>
      </c>
      <c r="IM26">
        <v>54.59</v>
      </c>
      <c r="IN26">
        <v>54.49</v>
      </c>
      <c r="IO26">
        <v>55.14</v>
      </c>
      <c r="IP26">
        <v>54.53</v>
      </c>
      <c r="IQ26">
        <v>54.82</v>
      </c>
      <c r="IR26">
        <v>55.33</v>
      </c>
      <c r="IS26">
        <v>56.04</v>
      </c>
      <c r="IT26">
        <v>56.02</v>
      </c>
      <c r="IU26">
        <v>55.7</v>
      </c>
      <c r="IV26">
        <v>55.93</v>
      </c>
      <c r="IW26">
        <v>55.45</v>
      </c>
      <c r="IX26">
        <v>55.26</v>
      </c>
      <c r="IY26">
        <v>54.95</v>
      </c>
      <c r="IZ26">
        <v>54.92</v>
      </c>
      <c r="JA26">
        <v>55.54</v>
      </c>
      <c r="JB26">
        <v>55.31</v>
      </c>
      <c r="JC26">
        <v>55.19</v>
      </c>
      <c r="JD26">
        <v>55.8</v>
      </c>
      <c r="JE26">
        <v>55.67</v>
      </c>
      <c r="JF26">
        <v>55.18</v>
      </c>
      <c r="JG26">
        <v>55.14</v>
      </c>
      <c r="JH26">
        <v>54.97</v>
      </c>
      <c r="JI26">
        <v>54.06</v>
      </c>
      <c r="JJ26">
        <v>54.27</v>
      </c>
      <c r="JK26">
        <v>54.08</v>
      </c>
      <c r="JL26">
        <v>53.32</v>
      </c>
      <c r="JM26">
        <v>53.3</v>
      </c>
      <c r="JN26">
        <v>53.63</v>
      </c>
      <c r="JO26">
        <v>53.52</v>
      </c>
      <c r="JP26">
        <v>52.83</v>
      </c>
      <c r="JQ26">
        <v>52.18</v>
      </c>
      <c r="JR26">
        <v>52.15</v>
      </c>
      <c r="JS26">
        <v>52.51</v>
      </c>
      <c r="JT26">
        <v>53.16</v>
      </c>
      <c r="JU26">
        <v>53.05</v>
      </c>
      <c r="JV26">
        <v>53.77</v>
      </c>
      <c r="JW26">
        <v>53.99</v>
      </c>
      <c r="JX26">
        <v>53.47</v>
      </c>
      <c r="JY26">
        <v>53.09</v>
      </c>
      <c r="JZ26">
        <v>53.49</v>
      </c>
      <c r="KA26">
        <v>53.45</v>
      </c>
      <c r="KB26">
        <v>52.54</v>
      </c>
      <c r="KC26">
        <v>52.18</v>
      </c>
      <c r="KD26">
        <v>51.63</v>
      </c>
      <c r="KE26">
        <v>51.61</v>
      </c>
      <c r="KF26">
        <v>51.98</v>
      </c>
      <c r="KG26">
        <v>51.49</v>
      </c>
      <c r="KH26">
        <v>51.2</v>
      </c>
      <c r="KI26">
        <v>51.06</v>
      </c>
      <c r="KJ26">
        <v>51.69</v>
      </c>
      <c r="KK26">
        <v>51.72</v>
      </c>
      <c r="KL26">
        <v>52.23</v>
      </c>
      <c r="KM26">
        <v>53.29</v>
      </c>
      <c r="KN26">
        <v>54.01</v>
      </c>
      <c r="KO26">
        <v>53.95</v>
      </c>
      <c r="KP26">
        <v>53.62</v>
      </c>
      <c r="KQ26">
        <v>53.46</v>
      </c>
      <c r="KR26">
        <v>53.35</v>
      </c>
      <c r="KS26">
        <v>53.63</v>
      </c>
      <c r="KT26">
        <v>53.74</v>
      </c>
      <c r="KU26">
        <v>55.1</v>
      </c>
      <c r="KV26">
        <v>55.19</v>
      </c>
      <c r="KW26">
        <v>54.95</v>
      </c>
      <c r="KX26">
        <v>55.52</v>
      </c>
      <c r="KY26">
        <v>55.84</v>
      </c>
      <c r="KZ26">
        <v>55.59</v>
      </c>
      <c r="LA26">
        <v>55.64</v>
      </c>
      <c r="LB26">
        <v>55.94</v>
      </c>
      <c r="LC26">
        <v>55.77</v>
      </c>
      <c r="LD26">
        <v>55.96</v>
      </c>
      <c r="LE26">
        <v>55.94</v>
      </c>
      <c r="LF26">
        <v>55.98</v>
      </c>
      <c r="LG26">
        <v>56.49</v>
      </c>
      <c r="LH26">
        <v>55.99</v>
      </c>
      <c r="LI26">
        <v>55.81</v>
      </c>
      <c r="LJ26">
        <v>55.87</v>
      </c>
      <c r="LK26">
        <v>56.15</v>
      </c>
      <c r="LL26">
        <v>56.14</v>
      </c>
      <c r="LM26">
        <v>56.26</v>
      </c>
      <c r="LN26">
        <v>56.32</v>
      </c>
      <c r="LO26">
        <v>57.14</v>
      </c>
      <c r="LP26">
        <v>57.72</v>
      </c>
      <c r="LQ26">
        <v>57.2</v>
      </c>
      <c r="LR26">
        <v>56.46</v>
      </c>
      <c r="LS26">
        <v>56.97</v>
      </c>
      <c r="LT26">
        <v>56.25</v>
      </c>
      <c r="LU26">
        <v>57.24</v>
      </c>
      <c r="LV26">
        <v>57.26</v>
      </c>
      <c r="LW26">
        <v>57.54</v>
      </c>
      <c r="LX26">
        <v>57.89</v>
      </c>
      <c r="LY26">
        <v>57.92</v>
      </c>
      <c r="LZ26">
        <v>57.96</v>
      </c>
      <c r="MA26">
        <v>57.3</v>
      </c>
      <c r="MB26">
        <v>56.94</v>
      </c>
      <c r="MC26">
        <v>56.97</v>
      </c>
      <c r="MD26">
        <v>57.01</v>
      </c>
      <c r="ME26">
        <v>57.48</v>
      </c>
      <c r="MF26">
        <v>56.92</v>
      </c>
      <c r="MG26">
        <v>57.17</v>
      </c>
      <c r="MH26">
        <v>57.2</v>
      </c>
      <c r="MI26">
        <v>57.4</v>
      </c>
      <c r="MJ26">
        <v>56.36</v>
      </c>
      <c r="MK26">
        <v>55.74</v>
      </c>
      <c r="ML26">
        <v>56.16</v>
      </c>
      <c r="MM26">
        <v>56.44</v>
      </c>
      <c r="MN26">
        <v>56.41</v>
      </c>
      <c r="MO26">
        <v>56.45</v>
      </c>
      <c r="MP26">
        <v>56.85</v>
      </c>
      <c r="MQ26">
        <v>57</v>
      </c>
      <c r="MR26">
        <v>57.18</v>
      </c>
      <c r="MS26">
        <v>57.45</v>
      </c>
      <c r="MT26">
        <v>57.27</v>
      </c>
      <c r="MU26">
        <v>56.97</v>
      </c>
      <c r="MV26">
        <v>57.5</v>
      </c>
      <c r="MW26">
        <v>57.1</v>
      </c>
      <c r="MX26">
        <v>56.85</v>
      </c>
      <c r="MY26">
        <v>57.45</v>
      </c>
      <c r="MZ26">
        <v>57.46</v>
      </c>
      <c r="NA26">
        <v>57.31</v>
      </c>
      <c r="NB26">
        <v>57.55</v>
      </c>
      <c r="NC26">
        <v>57.72</v>
      </c>
      <c r="ND26">
        <v>56.7</v>
      </c>
      <c r="NE26">
        <v>57.4</v>
      </c>
      <c r="NF26">
        <v>57.96</v>
      </c>
      <c r="NG26">
        <v>58.08</v>
      </c>
      <c r="NH26">
        <v>58.26</v>
      </c>
      <c r="NI26">
        <v>58.32</v>
      </c>
      <c r="NJ26">
        <v>58.92</v>
      </c>
      <c r="NK26">
        <v>58.95</v>
      </c>
      <c r="NL26">
        <v>58.82</v>
      </c>
      <c r="NM26">
        <v>58.93</v>
      </c>
      <c r="NN26">
        <v>58.5</v>
      </c>
      <c r="NO26">
        <v>58.63</v>
      </c>
      <c r="NP26">
        <v>59.3</v>
      </c>
      <c r="NQ26">
        <v>59.12</v>
      </c>
      <c r="NR26">
        <v>58.9</v>
      </c>
      <c r="NS26">
        <v>59.66</v>
      </c>
      <c r="NT26">
        <v>60.23</v>
      </c>
      <c r="NU26">
        <v>60.06</v>
      </c>
      <c r="NV26">
        <v>59.86</v>
      </c>
      <c r="NW26">
        <v>60.35</v>
      </c>
      <c r="NX26">
        <v>60.26</v>
      </c>
      <c r="NY26">
        <v>59.88</v>
      </c>
      <c r="NZ26">
        <v>59.59</v>
      </c>
      <c r="OA26">
        <v>59.6</v>
      </c>
      <c r="OB26">
        <v>59.62</v>
      </c>
      <c r="OC26">
        <v>60.26</v>
      </c>
      <c r="OD26">
        <v>60.27</v>
      </c>
      <c r="OE26">
        <v>60.04</v>
      </c>
      <c r="OF26">
        <v>59.99</v>
      </c>
      <c r="OG26">
        <v>59.99</v>
      </c>
      <c r="OH26">
        <v>60.32</v>
      </c>
      <c r="OI26">
        <v>60.3</v>
      </c>
      <c r="OJ26">
        <v>60.19</v>
      </c>
      <c r="OK26">
        <v>59.94</v>
      </c>
      <c r="OL26">
        <v>60.2</v>
      </c>
      <c r="OM26">
        <v>59.79</v>
      </c>
      <c r="ON26">
        <v>60.01</v>
      </c>
      <c r="OO26">
        <v>60.38</v>
      </c>
      <c r="OP26" t="str">
        <v>Close</v>
      </c>
    </row>
    <row r="27" spans="1:406" x14ac:dyDescent="0.2">
      <c r="A27" t="s">
        <v>55</v>
      </c>
      <c r="B27" t="str">
        <v>Technology Select Sector SPDR Fund</v>
      </c>
      <c r="D27" s="5">
        <v>206.83</v>
      </c>
      <c r="E27" s="6">
        <v>0.18410000000000001</v>
      </c>
      <c r="F27">
        <v>212.35</v>
      </c>
      <c r="G27">
        <v>143.91999999999999</v>
      </c>
      <c r="H27" s="7">
        <v>6687244</v>
      </c>
      <c r="I27" s="2">
        <f t="shared" si="12"/>
        <v>0.10344643619291514</v>
      </c>
      <c r="J27" s="2">
        <f t="shared" si="13"/>
        <v>0.53413775502688354</v>
      </c>
      <c r="K27" s="2">
        <f t="shared" si="14"/>
        <v>0.17588900448059963</v>
      </c>
      <c r="L27" s="2">
        <f t="shared" si="15"/>
        <v>0.24459790253002844</v>
      </c>
      <c r="M27" s="4">
        <f t="shared" si="1"/>
        <v>2.5731844245226454E-3</v>
      </c>
      <c r="N27" s="4">
        <f t="shared" si="2"/>
        <v>0.16911238004098084</v>
      </c>
      <c r="O27" s="4">
        <f t="shared" si="3"/>
        <v>6.1506318398393489E-2</v>
      </c>
      <c r="P27" s="4">
        <f t="shared" si="4"/>
        <v>9.8438945558814384E-2</v>
      </c>
      <c r="Q27" t="str">
        <v>Equity</v>
      </c>
      <c r="R27" s="7">
        <v>64085003936.691498</v>
      </c>
      <c r="S27" t="str">
        <v>81369Y803</v>
      </c>
      <c r="T27" t="str">
        <v>In seeking to track the performance of the index, the fund employs a replication strategy, which means that the fund typically invests in substantially all of the securities represented in the index in approximately the same proportions as the index. It generally invests substantially all, but at least 95%, of its total assets in the securities comprising the index. The fund is non-diversified.</v>
      </c>
      <c r="U27" t="str">
        <v>US</v>
      </c>
      <c r="V27" s="2">
        <v>8.9999999999999998E-4</v>
      </c>
      <c r="W27" t="str">
        <v>1998-12-16</v>
      </c>
      <c r="X27" t="str">
        <v>US81369Y8030</v>
      </c>
      <c r="Y27" s="7">
        <v>206.50718499999999</v>
      </c>
      <c r="Z27" t="str">
        <v>USD</v>
      </c>
      <c r="AA27" s="2"/>
      <c r="AB27" s="2"/>
      <c r="AD27" s="7">
        <f t="shared" si="5"/>
        <v>0</v>
      </c>
      <c r="AE27" s="7">
        <f t="shared" si="6"/>
        <v>1.459883</v>
      </c>
      <c r="AF27" s="7">
        <f t="shared" si="7"/>
        <v>3.8728830000000003</v>
      </c>
      <c r="AG27" s="7">
        <f t="shared" si="8"/>
        <v>6.1288829999999992</v>
      </c>
      <c r="AH27" s="7">
        <f>SUM([1]!_xldudf_WISEPRICE($A27,"close",,DATE(YEAR($B$1),1,2)))</f>
        <v>187.44</v>
      </c>
      <c r="AI27" s="7">
        <f t="shared" si="9"/>
        <v>135.77000000000001</v>
      </c>
      <c r="AJ27" s="7">
        <f t="shared" si="10"/>
        <v>129.59</v>
      </c>
      <c r="AK27" s="7">
        <f t="shared" si="11"/>
        <v>71.31</v>
      </c>
      <c r="AO27" cm="1">
        <f t="array" ref="AO27:OP27">TRANSPOSE(INDEX(_xlfn._xlws.SORT(_xldudf_WISEPRICE(A27,"close",365)),,2))</f>
        <v>126.06</v>
      </c>
      <c r="AP27">
        <v>128.47</v>
      </c>
      <c r="AQ27">
        <v>125.61</v>
      </c>
      <c r="AR27">
        <v>124.18</v>
      </c>
      <c r="AS27">
        <v>129.58000000000001</v>
      </c>
      <c r="AT27">
        <v>127.87</v>
      </c>
      <c r="AU27">
        <v>126.8</v>
      </c>
      <c r="AV27">
        <v>122.42</v>
      </c>
      <c r="AW27">
        <v>118.82</v>
      </c>
      <c r="AX27">
        <v>120.99</v>
      </c>
      <c r="AY27">
        <v>123.01</v>
      </c>
      <c r="AZ27">
        <v>124.19</v>
      </c>
      <c r="BA27">
        <v>120.96</v>
      </c>
      <c r="BB27">
        <v>130.9</v>
      </c>
      <c r="BC27">
        <v>133.13999999999999</v>
      </c>
      <c r="BD27">
        <v>132</v>
      </c>
      <c r="BE27">
        <v>133.6</v>
      </c>
      <c r="BF27">
        <v>131.77000000000001</v>
      </c>
      <c r="BG27">
        <v>131.94</v>
      </c>
      <c r="BH27">
        <v>132.09</v>
      </c>
      <c r="BI27">
        <v>130.66999999999999</v>
      </c>
      <c r="BJ27">
        <v>133.19999999999999</v>
      </c>
      <c r="BK27">
        <v>134.38</v>
      </c>
      <c r="BL27">
        <v>133.6</v>
      </c>
      <c r="BM27">
        <v>130.74</v>
      </c>
      <c r="BN27">
        <v>129.46</v>
      </c>
      <c r="BO27">
        <v>135.96</v>
      </c>
      <c r="BP27">
        <v>136.15</v>
      </c>
      <c r="BQ27">
        <v>135.36000000000001</v>
      </c>
      <c r="BR27">
        <v>133.11000000000001</v>
      </c>
      <c r="BS27">
        <v>130.26</v>
      </c>
      <c r="BT27">
        <v>129.6</v>
      </c>
      <c r="BU27">
        <v>131.72</v>
      </c>
      <c r="BV27">
        <v>130.91</v>
      </c>
      <c r="BW27">
        <v>133.77000000000001</v>
      </c>
      <c r="BX27">
        <v>135.35</v>
      </c>
      <c r="BY27">
        <v>134.21</v>
      </c>
      <c r="BZ27">
        <v>129.19</v>
      </c>
      <c r="CA27">
        <v>127.48</v>
      </c>
      <c r="CB27">
        <v>125.42</v>
      </c>
      <c r="CC27">
        <v>125.61</v>
      </c>
      <c r="CD27">
        <v>127.69</v>
      </c>
      <c r="CE27">
        <v>124.47</v>
      </c>
      <c r="CF27">
        <v>124.6</v>
      </c>
      <c r="CG27">
        <v>123.42</v>
      </c>
      <c r="CH27">
        <v>121.43</v>
      </c>
      <c r="CI27">
        <v>124.61</v>
      </c>
      <c r="CJ27">
        <v>124.44</v>
      </c>
      <c r="CK27">
        <v>123.26</v>
      </c>
      <c r="CL27">
        <v>123.58</v>
      </c>
      <c r="CM27">
        <v>121.18</v>
      </c>
      <c r="CN27">
        <v>124.73</v>
      </c>
      <c r="CO27">
        <v>126.18</v>
      </c>
      <c r="CP27">
        <v>126.96</v>
      </c>
      <c r="CQ27">
        <v>129.16</v>
      </c>
      <c r="CR27">
        <v>130.12</v>
      </c>
      <c r="CS27">
        <v>130.49</v>
      </c>
      <c r="CT27">
        <v>131.08000000000001</v>
      </c>
      <c r="CU27">
        <v>129.38999999999999</v>
      </c>
      <c r="CV27">
        <v>127.88</v>
      </c>
      <c r="CW27">
        <v>131.34</v>
      </c>
      <c r="CX27">
        <v>134.33000000000001</v>
      </c>
      <c r="CY27">
        <v>134.27000000000001</v>
      </c>
      <c r="CZ27">
        <v>133.99</v>
      </c>
      <c r="DA27">
        <v>136.13</v>
      </c>
      <c r="DB27">
        <v>136.69999999999999</v>
      </c>
      <c r="DC27">
        <v>134.09</v>
      </c>
      <c r="DD27">
        <v>135.96</v>
      </c>
      <c r="DE27">
        <v>139.16</v>
      </c>
      <c r="DF27">
        <v>142.96</v>
      </c>
      <c r="DG27">
        <v>141.77000000000001</v>
      </c>
      <c r="DH27">
        <v>140.04</v>
      </c>
      <c r="DI27">
        <v>143.54</v>
      </c>
      <c r="DJ27">
        <v>141.81</v>
      </c>
      <c r="DK27">
        <v>141.03</v>
      </c>
      <c r="DL27">
        <v>140.38</v>
      </c>
      <c r="DM27">
        <v>142.81</v>
      </c>
      <c r="DN27">
        <v>143.41999999999999</v>
      </c>
      <c r="DO27">
        <v>144.09</v>
      </c>
      <c r="DP27">
        <v>141.59</v>
      </c>
      <c r="DQ27">
        <v>139.82</v>
      </c>
      <c r="DR27">
        <v>136.5</v>
      </c>
      <c r="DS27">
        <v>136.30000000000001</v>
      </c>
      <c r="DT27">
        <v>138.56</v>
      </c>
      <c r="DU27">
        <v>136.09</v>
      </c>
      <c r="DV27">
        <v>136.82</v>
      </c>
      <c r="DW27">
        <v>136.52000000000001</v>
      </c>
      <c r="DX27">
        <v>135.52000000000001</v>
      </c>
      <c r="DY27">
        <v>137.19</v>
      </c>
      <c r="DZ27">
        <v>140.13999999999999</v>
      </c>
      <c r="EA27">
        <v>140.81</v>
      </c>
      <c r="EB27">
        <v>139.06</v>
      </c>
      <c r="EC27">
        <v>140.21</v>
      </c>
      <c r="ED27">
        <v>138.19999999999999</v>
      </c>
      <c r="EE27">
        <v>135.77000000000001</v>
      </c>
      <c r="EF27">
        <v>136.51</v>
      </c>
      <c r="EG27">
        <v>139.66</v>
      </c>
      <c r="EH27">
        <v>139.74</v>
      </c>
      <c r="EI27">
        <v>143.66</v>
      </c>
      <c r="EJ27">
        <v>143.46</v>
      </c>
      <c r="EK27">
        <v>143.53</v>
      </c>
      <c r="EL27">
        <v>144.69</v>
      </c>
      <c r="EM27">
        <v>143.25</v>
      </c>
      <c r="EN27">
        <v>145.58000000000001</v>
      </c>
      <c r="EO27">
        <v>145.96</v>
      </c>
      <c r="EP27">
        <v>144.83000000000001</v>
      </c>
      <c r="EQ27">
        <v>144.15</v>
      </c>
      <c r="ER27">
        <v>147.16999999999999</v>
      </c>
      <c r="ES27">
        <v>148.88</v>
      </c>
      <c r="ET27">
        <v>151.01</v>
      </c>
      <c r="EU27">
        <v>150.77000000000001</v>
      </c>
      <c r="EV27">
        <v>149.94</v>
      </c>
      <c r="EW27">
        <v>148.22999999999999</v>
      </c>
      <c r="EX27">
        <v>149.07</v>
      </c>
      <c r="EY27">
        <v>148.99</v>
      </c>
      <c r="EZ27">
        <v>147.59</v>
      </c>
      <c r="FA27">
        <v>146.75</v>
      </c>
      <c r="FB27">
        <v>149.47999999999999</v>
      </c>
      <c r="FC27">
        <v>148.65</v>
      </c>
      <c r="FD27">
        <v>149.19</v>
      </c>
      <c r="FE27">
        <v>149.65</v>
      </c>
      <c r="FF27">
        <v>149.22</v>
      </c>
      <c r="FG27">
        <v>148.24</v>
      </c>
      <c r="FH27">
        <v>147.76</v>
      </c>
      <c r="FI27">
        <v>147.11000000000001</v>
      </c>
      <c r="FJ27">
        <v>143.97</v>
      </c>
      <c r="FK27">
        <v>146.11000000000001</v>
      </c>
      <c r="FL27">
        <v>149.21</v>
      </c>
      <c r="FM27">
        <v>150.83000000000001</v>
      </c>
      <c r="FN27">
        <v>150.91999999999999</v>
      </c>
      <c r="FO27">
        <v>149.51</v>
      </c>
      <c r="FP27">
        <v>148.25</v>
      </c>
      <c r="FQ27">
        <v>147.54</v>
      </c>
      <c r="FR27">
        <v>151.24</v>
      </c>
      <c r="FS27">
        <v>151.16</v>
      </c>
      <c r="FT27">
        <v>150</v>
      </c>
      <c r="FU27">
        <v>151.83000000000001</v>
      </c>
      <c r="FV27">
        <v>151.15</v>
      </c>
      <c r="FW27">
        <v>150.94999999999999</v>
      </c>
      <c r="FX27">
        <v>152.19999999999999</v>
      </c>
      <c r="FY27">
        <v>152.36000000000001</v>
      </c>
      <c r="FZ27">
        <v>154.38999999999999</v>
      </c>
      <c r="GA27">
        <v>157.55000000000001</v>
      </c>
      <c r="GB27">
        <v>157.47999999999999</v>
      </c>
      <c r="GC27">
        <v>157.78</v>
      </c>
      <c r="GD27">
        <v>155.44999999999999</v>
      </c>
      <c r="GE27">
        <v>154.31</v>
      </c>
      <c r="GF27">
        <v>160.22999999999999</v>
      </c>
      <c r="GG27">
        <v>164.78</v>
      </c>
      <c r="GH27">
        <v>165.66</v>
      </c>
      <c r="GI27">
        <v>164.28</v>
      </c>
      <c r="GJ27">
        <v>165.95</v>
      </c>
      <c r="GK27">
        <v>166.9</v>
      </c>
      <c r="GL27">
        <v>165.94</v>
      </c>
      <c r="GM27">
        <v>165.9</v>
      </c>
      <c r="GN27">
        <v>163.41999999999999</v>
      </c>
      <c r="GO27">
        <v>165.19</v>
      </c>
      <c r="GP27">
        <v>166.01</v>
      </c>
      <c r="GQ27">
        <v>169.62</v>
      </c>
      <c r="GR27">
        <v>170.65</v>
      </c>
      <c r="GS27">
        <v>172.41</v>
      </c>
      <c r="GT27">
        <v>174.63</v>
      </c>
      <c r="GU27">
        <v>173.19</v>
      </c>
      <c r="GV27">
        <v>171.66</v>
      </c>
      <c r="GW27">
        <v>169.12</v>
      </c>
      <c r="GX27">
        <v>170.5</v>
      </c>
      <c r="GY27">
        <v>168.65</v>
      </c>
      <c r="GZ27">
        <v>167.44</v>
      </c>
      <c r="HA27">
        <v>170.74</v>
      </c>
      <c r="HB27">
        <v>170.84</v>
      </c>
      <c r="HC27">
        <v>171.14</v>
      </c>
      <c r="HD27">
        <v>173.86</v>
      </c>
      <c r="HE27">
        <v>173.49</v>
      </c>
      <c r="HF27">
        <v>172.42</v>
      </c>
      <c r="HG27">
        <v>171.96</v>
      </c>
      <c r="HH27">
        <v>171.21</v>
      </c>
      <c r="HI27">
        <v>171.66</v>
      </c>
      <c r="HJ27">
        <v>172.03</v>
      </c>
      <c r="HK27">
        <v>173.98</v>
      </c>
      <c r="HL27">
        <v>176.25</v>
      </c>
      <c r="HM27">
        <v>175.99</v>
      </c>
      <c r="HN27">
        <v>178.24</v>
      </c>
      <c r="HO27">
        <v>180.26</v>
      </c>
      <c r="HP27">
        <v>179.81</v>
      </c>
      <c r="HQ27">
        <v>176.22</v>
      </c>
      <c r="HR27">
        <v>176.13</v>
      </c>
      <c r="HS27">
        <v>176.44</v>
      </c>
      <c r="HT27">
        <v>178.46</v>
      </c>
      <c r="HU27">
        <v>176.06</v>
      </c>
      <c r="HV27">
        <v>175.55</v>
      </c>
      <c r="HW27">
        <v>177.94</v>
      </c>
      <c r="HX27">
        <v>178.35</v>
      </c>
      <c r="HY27">
        <v>178.65</v>
      </c>
      <c r="HZ27">
        <v>174.23</v>
      </c>
      <c r="IA27">
        <v>173.52</v>
      </c>
      <c r="IB27">
        <v>171.16</v>
      </c>
      <c r="IC27">
        <v>171.64</v>
      </c>
      <c r="ID27">
        <v>170.32</v>
      </c>
      <c r="IE27">
        <v>168.12</v>
      </c>
      <c r="IF27">
        <v>168.14</v>
      </c>
      <c r="IG27">
        <v>166.9</v>
      </c>
      <c r="IH27">
        <v>169.56</v>
      </c>
      <c r="II27">
        <v>167.89</v>
      </c>
      <c r="IJ27">
        <v>166.29</v>
      </c>
      <c r="IK27">
        <v>164.71</v>
      </c>
      <c r="IL27">
        <v>164.96</v>
      </c>
      <c r="IM27">
        <v>168.11</v>
      </c>
      <c r="IN27">
        <v>167.92</v>
      </c>
      <c r="IO27">
        <v>170.95</v>
      </c>
      <c r="IP27">
        <v>167.01</v>
      </c>
      <c r="IQ27">
        <v>168.71</v>
      </c>
      <c r="IR27">
        <v>170.09</v>
      </c>
      <c r="IS27">
        <v>173.5</v>
      </c>
      <c r="IT27">
        <v>174.81</v>
      </c>
      <c r="IU27">
        <v>175.66</v>
      </c>
      <c r="IV27">
        <v>176.2</v>
      </c>
      <c r="IW27">
        <v>176.83</v>
      </c>
      <c r="IX27">
        <v>174.96</v>
      </c>
      <c r="IY27">
        <v>172.43</v>
      </c>
      <c r="IZ27">
        <v>172.79</v>
      </c>
      <c r="JA27">
        <v>173.69</v>
      </c>
      <c r="JB27">
        <v>170.54</v>
      </c>
      <c r="JC27">
        <v>170.97</v>
      </c>
      <c r="JD27">
        <v>172.21</v>
      </c>
      <c r="JE27">
        <v>168.9</v>
      </c>
      <c r="JF27">
        <v>169.35</v>
      </c>
      <c r="JG27">
        <v>169.26</v>
      </c>
      <c r="JH27">
        <v>166.6</v>
      </c>
      <c r="JI27">
        <v>164.06</v>
      </c>
      <c r="JJ27">
        <v>164.41</v>
      </c>
      <c r="JK27">
        <v>164.94</v>
      </c>
      <c r="JL27">
        <v>161.97</v>
      </c>
      <c r="JM27">
        <v>162.22</v>
      </c>
      <c r="JN27">
        <v>163.37</v>
      </c>
      <c r="JO27">
        <v>163.93</v>
      </c>
      <c r="JP27">
        <v>165.69</v>
      </c>
      <c r="JQ27">
        <v>162.88</v>
      </c>
      <c r="JR27">
        <v>164.91</v>
      </c>
      <c r="JS27">
        <v>165.13</v>
      </c>
      <c r="JT27">
        <v>168.22</v>
      </c>
      <c r="JU27">
        <v>169.09</v>
      </c>
      <c r="JV27">
        <v>169.35</v>
      </c>
      <c r="JW27">
        <v>170.92</v>
      </c>
      <c r="JX27">
        <v>171.08</v>
      </c>
      <c r="JY27">
        <v>168.63</v>
      </c>
      <c r="JZ27">
        <v>170.25</v>
      </c>
      <c r="KA27">
        <v>169.46</v>
      </c>
      <c r="KB27">
        <v>167.72</v>
      </c>
      <c r="KC27">
        <v>166.76</v>
      </c>
      <c r="KD27">
        <v>163.94</v>
      </c>
      <c r="KE27">
        <v>164.13</v>
      </c>
      <c r="KF27">
        <v>165.26</v>
      </c>
      <c r="KG27">
        <v>163.31</v>
      </c>
      <c r="KH27">
        <v>160.19</v>
      </c>
      <c r="KI27">
        <v>161.12</v>
      </c>
      <c r="KJ27">
        <v>162.85</v>
      </c>
      <c r="KK27">
        <v>164.01</v>
      </c>
      <c r="KL27">
        <v>167.18</v>
      </c>
      <c r="KM27">
        <v>170.01</v>
      </c>
      <c r="KN27">
        <v>171.76</v>
      </c>
      <c r="KO27">
        <v>172.89</v>
      </c>
      <c r="KP27">
        <v>174.78</v>
      </c>
      <c r="KQ27">
        <v>175.77</v>
      </c>
      <c r="KR27">
        <v>174.95</v>
      </c>
      <c r="KS27">
        <v>179.52</v>
      </c>
      <c r="KT27">
        <v>178.47</v>
      </c>
      <c r="KU27">
        <v>182.04</v>
      </c>
      <c r="KV27">
        <v>182.27</v>
      </c>
      <c r="KW27">
        <v>183.18</v>
      </c>
      <c r="KX27">
        <v>182.8</v>
      </c>
      <c r="KY27">
        <v>185.45</v>
      </c>
      <c r="KZ27">
        <v>183.95</v>
      </c>
      <c r="LA27">
        <v>184.77</v>
      </c>
      <c r="LB27">
        <v>184.41</v>
      </c>
      <c r="LC27">
        <v>184.4</v>
      </c>
      <c r="LD27">
        <v>184.75</v>
      </c>
      <c r="LE27">
        <v>184.89</v>
      </c>
      <c r="LF27">
        <v>185.16</v>
      </c>
      <c r="LG27">
        <v>185.58</v>
      </c>
      <c r="LH27">
        <v>183.32</v>
      </c>
      <c r="LI27">
        <v>184.42</v>
      </c>
      <c r="LJ27">
        <v>182.86</v>
      </c>
      <c r="LK27">
        <v>185.08</v>
      </c>
      <c r="LL27">
        <v>186.66</v>
      </c>
      <c r="LM27">
        <v>188.29</v>
      </c>
      <c r="LN27">
        <v>189.54</v>
      </c>
      <c r="LO27">
        <v>191.21</v>
      </c>
      <c r="LP27">
        <v>190.74</v>
      </c>
      <c r="LQ27">
        <v>191.7</v>
      </c>
      <c r="LR27">
        <v>191.85</v>
      </c>
      <c r="LS27">
        <v>192.58</v>
      </c>
      <c r="LT27">
        <v>189.67</v>
      </c>
      <c r="LU27">
        <v>191.8</v>
      </c>
      <c r="LV27">
        <v>192.05</v>
      </c>
      <c r="LW27">
        <v>192.85</v>
      </c>
      <c r="LX27">
        <v>192.84</v>
      </c>
      <c r="LY27">
        <v>193.07</v>
      </c>
      <c r="LZ27">
        <v>192.48</v>
      </c>
      <c r="MA27">
        <v>187.44</v>
      </c>
      <c r="MB27">
        <v>185.53</v>
      </c>
      <c r="MC27">
        <v>184.17</v>
      </c>
      <c r="MD27">
        <v>184.12</v>
      </c>
      <c r="ME27">
        <v>188.74</v>
      </c>
      <c r="MF27">
        <v>189.04</v>
      </c>
      <c r="MG27">
        <v>190.65</v>
      </c>
      <c r="MH27">
        <v>191.62</v>
      </c>
      <c r="MI27">
        <v>192.24</v>
      </c>
      <c r="MJ27">
        <v>192.72</v>
      </c>
      <c r="MK27">
        <v>191.77</v>
      </c>
      <c r="ML27">
        <v>195.66</v>
      </c>
      <c r="MM27">
        <v>200.17</v>
      </c>
      <c r="MN27">
        <v>201.05</v>
      </c>
      <c r="MO27">
        <v>201.86</v>
      </c>
      <c r="MP27">
        <v>203.25</v>
      </c>
      <c r="MQ27">
        <v>204.1</v>
      </c>
      <c r="MR27">
        <v>201.75</v>
      </c>
      <c r="MS27">
        <v>203.6</v>
      </c>
      <c r="MT27">
        <v>201.92</v>
      </c>
      <c r="MU27">
        <v>197.68</v>
      </c>
      <c r="MV27">
        <v>200.17</v>
      </c>
      <c r="MW27">
        <v>202.24</v>
      </c>
      <c r="MX27">
        <v>202.7</v>
      </c>
      <c r="MY27">
        <v>201.77</v>
      </c>
      <c r="MZ27">
        <v>204.44</v>
      </c>
      <c r="NA27">
        <v>205.08</v>
      </c>
      <c r="NB27">
        <v>207.84</v>
      </c>
      <c r="NC27">
        <v>206.26</v>
      </c>
      <c r="ND27">
        <v>202.76</v>
      </c>
      <c r="NE27">
        <v>204.88</v>
      </c>
      <c r="NF27">
        <v>204.45</v>
      </c>
      <c r="NG27">
        <v>202.57</v>
      </c>
      <c r="NH27">
        <v>200.51</v>
      </c>
      <c r="NI27">
        <v>199.25</v>
      </c>
      <c r="NJ27">
        <v>205.77</v>
      </c>
      <c r="NK27">
        <v>205.29</v>
      </c>
      <c r="NL27">
        <v>205.49</v>
      </c>
      <c r="NM27">
        <v>205.67</v>
      </c>
      <c r="NN27">
        <v>204.7</v>
      </c>
      <c r="NO27">
        <v>206.98</v>
      </c>
      <c r="NP27">
        <v>210.76</v>
      </c>
      <c r="NQ27">
        <v>210.76</v>
      </c>
      <c r="NR27">
        <v>205.58</v>
      </c>
      <c r="NS27">
        <v>207.21</v>
      </c>
      <c r="NT27">
        <v>210.48</v>
      </c>
      <c r="NU27">
        <v>207.35</v>
      </c>
      <c r="NV27">
        <v>206.78</v>
      </c>
      <c r="NW27">
        <v>211.02</v>
      </c>
      <c r="NX27">
        <v>208.74</v>
      </c>
      <c r="NY27">
        <v>208.78</v>
      </c>
      <c r="NZ27">
        <v>205.63</v>
      </c>
      <c r="OA27">
        <v>206.3</v>
      </c>
      <c r="OB27">
        <v>207.37</v>
      </c>
      <c r="OC27">
        <v>209.69</v>
      </c>
      <c r="OD27">
        <v>209.84</v>
      </c>
      <c r="OE27">
        <v>209.91</v>
      </c>
      <c r="OF27">
        <v>208.52</v>
      </c>
      <c r="OG27">
        <v>207.66</v>
      </c>
      <c r="OH27">
        <v>208.72</v>
      </c>
      <c r="OI27">
        <v>208.27</v>
      </c>
      <c r="OJ27">
        <v>208.85</v>
      </c>
      <c r="OK27">
        <v>206.84</v>
      </c>
      <c r="OL27">
        <v>207.39</v>
      </c>
      <c r="OM27">
        <v>204.11</v>
      </c>
      <c r="ON27">
        <v>206.45</v>
      </c>
      <c r="OO27">
        <v>206.98</v>
      </c>
      <c r="OP27" t="str">
        <v>Close</v>
      </c>
    </row>
    <row r="28" spans="1:406" x14ac:dyDescent="0.2">
      <c r="A28" t="s">
        <v>56</v>
      </c>
      <c r="B28" t="str">
        <v>Vanguard Mid Cap Index Fund</v>
      </c>
      <c r="D28" s="5">
        <v>247.2585</v>
      </c>
      <c r="E28" s="6">
        <v>0.5524</v>
      </c>
      <c r="F28">
        <v>250.41</v>
      </c>
      <c r="G28">
        <v>194.8</v>
      </c>
      <c r="H28" s="7">
        <v>643098</v>
      </c>
      <c r="I28" s="2">
        <f t="shared" si="12"/>
        <v>6.8902386304686175E-2</v>
      </c>
      <c r="J28" s="2">
        <f t="shared" si="13"/>
        <v>0.22943967841560853</v>
      </c>
      <c r="K28" s="2">
        <f t="shared" si="14"/>
        <v>5.4194022633035077E-2</v>
      </c>
      <c r="L28" s="2">
        <f t="shared" si="15"/>
        <v>0.10694510671422464</v>
      </c>
      <c r="M28" s="4">
        <f t="shared" si="1"/>
        <v>-3.1970865463706324E-2</v>
      </c>
      <c r="N28" s="4">
        <f t="shared" si="2"/>
        <v>-0.13558569657029418</v>
      </c>
      <c r="O28" s="4">
        <f t="shared" si="3"/>
        <v>-6.0188663449171065E-2</v>
      </c>
      <c r="P28" s="4">
        <f t="shared" si="4"/>
        <v>-3.9213850256989424E-2</v>
      </c>
      <c r="Q28" t="str">
        <v>Domestic Stock - More Aggressive</v>
      </c>
      <c r="R28" s="7">
        <v>63339480649.872002</v>
      </c>
      <c r="S28" t="str">
        <v>922908629</v>
      </c>
      <c r="T28" t="str">
        <v>The fund employs an indexing investment approach designed to track the performance of the CRSP US Mid Cap Index, a broadly diversified index of stocks of mid-size U.S. companies. The advisor attempts to replicate the target index by investing all, or substantially all, of its assets in the stocks that make up the index, holding each stock in approximately the same proportion as its weighting in the index.</v>
      </c>
      <c r="U28" t="str">
        <v>US</v>
      </c>
      <c r="V28" s="2">
        <v>4.0000000000000002E-4</v>
      </c>
      <c r="W28" t="str">
        <v>2004-01-26</v>
      </c>
      <c r="X28" t="str">
        <v>US9229086296</v>
      </c>
      <c r="Y28" s="7">
        <v>246.06</v>
      </c>
      <c r="Z28" t="str">
        <v>USD</v>
      </c>
      <c r="AA28" s="2"/>
      <c r="AB28" s="2"/>
      <c r="AD28" s="7">
        <f t="shared" si="5"/>
        <v>0</v>
      </c>
      <c r="AE28" s="7">
        <f t="shared" si="6"/>
        <v>3.5349000000000004</v>
      </c>
      <c r="AF28" s="7">
        <f t="shared" si="7"/>
        <v>9.6629000000000005</v>
      </c>
      <c r="AG28" s="7">
        <f t="shared" si="8"/>
        <v>15.303900000000001</v>
      </c>
      <c r="AH28" s="7">
        <f>SUM([1]!_xldudf_WISEPRICE($A28,"close",,DATE(YEAR($B$1),1,2)))</f>
        <v>231.32</v>
      </c>
      <c r="AI28" s="7">
        <f t="shared" si="9"/>
        <v>203.99</v>
      </c>
      <c r="AJ28" s="7">
        <f t="shared" si="10"/>
        <v>219.3</v>
      </c>
      <c r="AK28" s="7">
        <f t="shared" si="11"/>
        <v>157.97999999999999</v>
      </c>
      <c r="AO28" cm="1">
        <f t="array" ref="AO28:OP28">TRANSPOSE(INDEX(_xlfn._xlws.SORT(_xldudf_WISEPRICE(A28,"close",365)),,2))</f>
        <v>195.35</v>
      </c>
      <c r="AP28">
        <v>200.13</v>
      </c>
      <c r="AQ28">
        <v>200.22</v>
      </c>
      <c r="AR28">
        <v>200.62</v>
      </c>
      <c r="AS28">
        <v>204.84</v>
      </c>
      <c r="AT28">
        <v>203.99</v>
      </c>
      <c r="AU28">
        <v>204.71</v>
      </c>
      <c r="AV28">
        <v>198.98</v>
      </c>
      <c r="AW28">
        <v>198.65</v>
      </c>
      <c r="AX28">
        <v>200.91</v>
      </c>
      <c r="AY28">
        <v>202.08</v>
      </c>
      <c r="AZ28">
        <v>203.38</v>
      </c>
      <c r="BA28">
        <v>199.3</v>
      </c>
      <c r="BB28">
        <v>211.19</v>
      </c>
      <c r="BC28">
        <v>213.08</v>
      </c>
      <c r="BD28">
        <v>210.59</v>
      </c>
      <c r="BE28">
        <v>213.04</v>
      </c>
      <c r="BF28">
        <v>210.48</v>
      </c>
      <c r="BG28">
        <v>208.45</v>
      </c>
      <c r="BH28">
        <v>209.92</v>
      </c>
      <c r="BI28">
        <v>209.43</v>
      </c>
      <c r="BJ28">
        <v>212.14</v>
      </c>
      <c r="BK28">
        <v>213.3</v>
      </c>
      <c r="BL28">
        <v>213.85</v>
      </c>
      <c r="BM28">
        <v>210.04</v>
      </c>
      <c r="BN28">
        <v>210.47</v>
      </c>
      <c r="BO28">
        <v>216.53</v>
      </c>
      <c r="BP28">
        <v>217.26</v>
      </c>
      <c r="BQ28">
        <v>216.85</v>
      </c>
      <c r="BR28">
        <v>211.89</v>
      </c>
      <c r="BS28">
        <v>209.27</v>
      </c>
      <c r="BT28">
        <v>209.11</v>
      </c>
      <c r="BU28">
        <v>210.72</v>
      </c>
      <c r="BV28">
        <v>209.14</v>
      </c>
      <c r="BW28">
        <v>212.42</v>
      </c>
      <c r="BX28">
        <v>214.19</v>
      </c>
      <c r="BY28">
        <v>212.7</v>
      </c>
      <c r="BZ28">
        <v>207.72</v>
      </c>
      <c r="CA28">
        <v>205.11</v>
      </c>
      <c r="CB28">
        <v>202.95</v>
      </c>
      <c r="CC28">
        <v>203.32</v>
      </c>
      <c r="CD28">
        <v>206.44</v>
      </c>
      <c r="CE28">
        <v>202.76</v>
      </c>
      <c r="CF28">
        <v>203.99</v>
      </c>
      <c r="CG28">
        <v>203.76</v>
      </c>
      <c r="CH28">
        <v>200.92</v>
      </c>
      <c r="CI28">
        <v>204.84</v>
      </c>
      <c r="CJ28">
        <v>203.81</v>
      </c>
      <c r="CK28">
        <v>202.87</v>
      </c>
      <c r="CL28">
        <v>205.83</v>
      </c>
      <c r="CM28">
        <v>203.12</v>
      </c>
      <c r="CN28">
        <v>207.79</v>
      </c>
      <c r="CO28">
        <v>208.5</v>
      </c>
      <c r="CP28">
        <v>210.2</v>
      </c>
      <c r="CQ28">
        <v>213.34</v>
      </c>
      <c r="CR28">
        <v>214.03</v>
      </c>
      <c r="CS28">
        <v>214.69</v>
      </c>
      <c r="CT28">
        <v>214.71</v>
      </c>
      <c r="CU28">
        <v>211.57</v>
      </c>
      <c r="CV28">
        <v>209.24</v>
      </c>
      <c r="CW28">
        <v>213.14</v>
      </c>
      <c r="CX28">
        <v>215.95</v>
      </c>
      <c r="CY28">
        <v>215.48</v>
      </c>
      <c r="CZ28">
        <v>215.87</v>
      </c>
      <c r="DA28">
        <v>218.25</v>
      </c>
      <c r="DB28">
        <v>219.07</v>
      </c>
      <c r="DC28">
        <v>216.28</v>
      </c>
      <c r="DD28">
        <v>220.02</v>
      </c>
      <c r="DE28">
        <v>222.66</v>
      </c>
      <c r="DF28">
        <v>225.98</v>
      </c>
      <c r="DG28">
        <v>222.59</v>
      </c>
      <c r="DH28">
        <v>221.31</v>
      </c>
      <c r="DI28">
        <v>223.5</v>
      </c>
      <c r="DJ28">
        <v>221.62</v>
      </c>
      <c r="DK28">
        <v>219.2</v>
      </c>
      <c r="DL28">
        <v>219.69</v>
      </c>
      <c r="DM28">
        <v>222.04</v>
      </c>
      <c r="DN28">
        <v>222.27</v>
      </c>
      <c r="DO28">
        <v>224.34</v>
      </c>
      <c r="DP28">
        <v>221.9</v>
      </c>
      <c r="DQ28">
        <v>220.56</v>
      </c>
      <c r="DR28">
        <v>215.44</v>
      </c>
      <c r="DS28">
        <v>215.36</v>
      </c>
      <c r="DT28">
        <v>216.16</v>
      </c>
      <c r="DU28">
        <v>214.17</v>
      </c>
      <c r="DV28">
        <v>214.75</v>
      </c>
      <c r="DW28">
        <v>214.08</v>
      </c>
      <c r="DX28">
        <v>213.55</v>
      </c>
      <c r="DY28">
        <v>215.5</v>
      </c>
      <c r="DZ28">
        <v>218.43</v>
      </c>
      <c r="EA28">
        <v>217.39</v>
      </c>
      <c r="EB28">
        <v>214.17</v>
      </c>
      <c r="EC28">
        <v>214.67</v>
      </c>
      <c r="ED28">
        <v>209.5</v>
      </c>
      <c r="EE28">
        <v>203.99</v>
      </c>
      <c r="EF28">
        <v>202.32</v>
      </c>
      <c r="EG28">
        <v>205.18</v>
      </c>
      <c r="EH28">
        <v>201.78</v>
      </c>
      <c r="EI28">
        <v>204.63</v>
      </c>
      <c r="EJ28">
        <v>200.97</v>
      </c>
      <c r="EK28">
        <v>203.42</v>
      </c>
      <c r="EL28">
        <v>206.57</v>
      </c>
      <c r="EM28">
        <v>201.57</v>
      </c>
      <c r="EN28">
        <v>200.2</v>
      </c>
      <c r="EO28">
        <v>201.54</v>
      </c>
      <c r="EP28">
        <v>202.83</v>
      </c>
      <c r="EQ28">
        <v>203.15</v>
      </c>
      <c r="ER28">
        <v>206.33</v>
      </c>
      <c r="ES28">
        <v>207.42</v>
      </c>
      <c r="ET28">
        <v>210.92</v>
      </c>
      <c r="EU28">
        <v>210.58</v>
      </c>
      <c r="EV28">
        <v>208.26</v>
      </c>
      <c r="EW28">
        <v>206.91</v>
      </c>
      <c r="EX28">
        <v>207.1</v>
      </c>
      <c r="EY28">
        <v>208.59</v>
      </c>
      <c r="EZ28">
        <v>210.17</v>
      </c>
      <c r="FA28">
        <v>209.24</v>
      </c>
      <c r="FB28">
        <v>210.91</v>
      </c>
      <c r="FC28">
        <v>209.86</v>
      </c>
      <c r="FD28">
        <v>211.39</v>
      </c>
      <c r="FE28">
        <v>211.54</v>
      </c>
      <c r="FF28">
        <v>211.38</v>
      </c>
      <c r="FG28">
        <v>210.32</v>
      </c>
      <c r="FH28">
        <v>210.24</v>
      </c>
      <c r="FI28">
        <v>210.59</v>
      </c>
      <c r="FJ28">
        <v>206.39</v>
      </c>
      <c r="FK28">
        <v>204.53</v>
      </c>
      <c r="FL28">
        <v>207.53</v>
      </c>
      <c r="FM28">
        <v>209.29</v>
      </c>
      <c r="FN28">
        <v>209.13</v>
      </c>
      <c r="FO28">
        <v>205.93</v>
      </c>
      <c r="FP28">
        <v>204.99</v>
      </c>
      <c r="FQ28">
        <v>203.55</v>
      </c>
      <c r="FR28">
        <v>206.89</v>
      </c>
      <c r="FS28">
        <v>206.74</v>
      </c>
      <c r="FT28">
        <v>206.11</v>
      </c>
      <c r="FU28">
        <v>206.59</v>
      </c>
      <c r="FV28">
        <v>205.56</v>
      </c>
      <c r="FW28">
        <v>205.49</v>
      </c>
      <c r="FX28">
        <v>206.89</v>
      </c>
      <c r="FY28">
        <v>203.53</v>
      </c>
      <c r="FZ28">
        <v>205.96</v>
      </c>
      <c r="GA28">
        <v>207.9</v>
      </c>
      <c r="GB28">
        <v>207.22</v>
      </c>
      <c r="GC28">
        <v>208.22</v>
      </c>
      <c r="GD28">
        <v>205.66</v>
      </c>
      <c r="GE28">
        <v>203.57</v>
      </c>
      <c r="GF28">
        <v>203.43</v>
      </c>
      <c r="GG28">
        <v>205.48</v>
      </c>
      <c r="GH28">
        <v>205.4</v>
      </c>
      <c r="GI28">
        <v>203.78</v>
      </c>
      <c r="GJ28">
        <v>205.64</v>
      </c>
      <c r="GK28">
        <v>210.03</v>
      </c>
      <c r="GL28">
        <v>209.46</v>
      </c>
      <c r="GM28">
        <v>211.24</v>
      </c>
      <c r="GN28">
        <v>212.34</v>
      </c>
      <c r="GO28">
        <v>212.43</v>
      </c>
      <c r="GP28">
        <v>212.16</v>
      </c>
      <c r="GQ28">
        <v>213.8</v>
      </c>
      <c r="GR28">
        <v>216</v>
      </c>
      <c r="GS28">
        <v>215.64</v>
      </c>
      <c r="GT28">
        <v>218.23</v>
      </c>
      <c r="GU28">
        <v>217.67</v>
      </c>
      <c r="GV28">
        <v>215.85</v>
      </c>
      <c r="GW28">
        <v>215.62</v>
      </c>
      <c r="GX28">
        <v>214.84</v>
      </c>
      <c r="GY28">
        <v>212.14</v>
      </c>
      <c r="GZ28">
        <v>213.45</v>
      </c>
      <c r="HA28">
        <v>216.55</v>
      </c>
      <c r="HB28">
        <v>216.67</v>
      </c>
      <c r="HC28">
        <v>218.07</v>
      </c>
      <c r="HD28">
        <v>220.16</v>
      </c>
      <c r="HE28">
        <v>220.9</v>
      </c>
      <c r="HF28">
        <v>219.83</v>
      </c>
      <c r="HG28">
        <v>217.9</v>
      </c>
      <c r="HH28">
        <v>218.85</v>
      </c>
      <c r="HI28">
        <v>221.14</v>
      </c>
      <c r="HJ28">
        <v>223.9</v>
      </c>
      <c r="HK28">
        <v>224.98</v>
      </c>
      <c r="HL28">
        <v>226.52</v>
      </c>
      <c r="HM28">
        <v>224.92</v>
      </c>
      <c r="HN28">
        <v>226.14</v>
      </c>
      <c r="HO28">
        <v>227.56</v>
      </c>
      <c r="HP28">
        <v>228.23</v>
      </c>
      <c r="HQ28">
        <v>226.97</v>
      </c>
      <c r="HR28">
        <v>227.25</v>
      </c>
      <c r="HS28">
        <v>227.32</v>
      </c>
      <c r="HT28">
        <v>228</v>
      </c>
      <c r="HU28">
        <v>228.12</v>
      </c>
      <c r="HV28">
        <v>225.53</v>
      </c>
      <c r="HW28">
        <v>226.87</v>
      </c>
      <c r="HX28">
        <v>227.92</v>
      </c>
      <c r="HY28">
        <v>227.15</v>
      </c>
      <c r="HZ28">
        <v>224.57</v>
      </c>
      <c r="IA28">
        <v>223.74</v>
      </c>
      <c r="IB28">
        <v>222.33</v>
      </c>
      <c r="IC28">
        <v>223.97</v>
      </c>
      <c r="ID28">
        <v>222.28</v>
      </c>
      <c r="IE28">
        <v>221.48</v>
      </c>
      <c r="IF28">
        <v>220.92</v>
      </c>
      <c r="IG28">
        <v>220.73</v>
      </c>
      <c r="IH28">
        <v>220.91</v>
      </c>
      <c r="II28">
        <v>218.01</v>
      </c>
      <c r="IJ28">
        <v>216.31</v>
      </c>
      <c r="IK28">
        <v>214.12</v>
      </c>
      <c r="IL28">
        <v>214.73</v>
      </c>
      <c r="IM28">
        <v>214.71</v>
      </c>
      <c r="IN28">
        <v>214.27</v>
      </c>
      <c r="IO28">
        <v>216.28</v>
      </c>
      <c r="IP28">
        <v>213.93</v>
      </c>
      <c r="IQ28">
        <v>215.1</v>
      </c>
      <c r="IR28">
        <v>216.58</v>
      </c>
      <c r="IS28">
        <v>219.43</v>
      </c>
      <c r="IT28">
        <v>220.43</v>
      </c>
      <c r="IU28">
        <v>219.69</v>
      </c>
      <c r="IV28">
        <v>220.78</v>
      </c>
      <c r="IW28">
        <v>218.38</v>
      </c>
      <c r="IX28">
        <v>218.14</v>
      </c>
      <c r="IY28">
        <v>217.2</v>
      </c>
      <c r="IZ28">
        <v>216.94</v>
      </c>
      <c r="JA28">
        <v>217.38</v>
      </c>
      <c r="JB28">
        <v>216.96</v>
      </c>
      <c r="JC28">
        <v>215.79</v>
      </c>
      <c r="JD28">
        <v>217.92</v>
      </c>
      <c r="JE28">
        <v>216.05</v>
      </c>
      <c r="JF28">
        <v>215.55</v>
      </c>
      <c r="JG28">
        <v>215.06</v>
      </c>
      <c r="JH28">
        <v>214.17</v>
      </c>
      <c r="JI28">
        <v>209.39</v>
      </c>
      <c r="JJ28">
        <v>209.01</v>
      </c>
      <c r="JK28">
        <v>209.58</v>
      </c>
      <c r="JL28">
        <v>206.6</v>
      </c>
      <c r="JM28">
        <v>207.29</v>
      </c>
      <c r="JN28">
        <v>208.86</v>
      </c>
      <c r="JO28">
        <v>208.24</v>
      </c>
      <c r="JP28">
        <v>205.8</v>
      </c>
      <c r="JQ28">
        <v>202.94</v>
      </c>
      <c r="JR28">
        <v>204.55</v>
      </c>
      <c r="JS28">
        <v>204.06</v>
      </c>
      <c r="JT28">
        <v>206.42</v>
      </c>
      <c r="JU28">
        <v>208.06</v>
      </c>
      <c r="JV28">
        <v>209.7</v>
      </c>
      <c r="JW28">
        <v>210.28</v>
      </c>
      <c r="JX28">
        <v>207.55</v>
      </c>
      <c r="JY28">
        <v>206.62</v>
      </c>
      <c r="JZ28">
        <v>209.23</v>
      </c>
      <c r="KA28">
        <v>210.24</v>
      </c>
      <c r="KB28">
        <v>206.41</v>
      </c>
      <c r="KC28">
        <v>203.61</v>
      </c>
      <c r="KD28">
        <v>200.87</v>
      </c>
      <c r="KE28">
        <v>199.63</v>
      </c>
      <c r="KF28">
        <v>200.89</v>
      </c>
      <c r="KG28">
        <v>198.04</v>
      </c>
      <c r="KH28">
        <v>197.6</v>
      </c>
      <c r="KI28">
        <v>195.66</v>
      </c>
      <c r="KJ28">
        <v>196.42</v>
      </c>
      <c r="KK28">
        <v>198.41</v>
      </c>
      <c r="KL28">
        <v>199.22</v>
      </c>
      <c r="KM28">
        <v>203.94</v>
      </c>
      <c r="KN28">
        <v>207.8</v>
      </c>
      <c r="KO28">
        <v>206.21</v>
      </c>
      <c r="KP28">
        <v>206.59</v>
      </c>
      <c r="KQ28">
        <v>206.16</v>
      </c>
      <c r="KR28">
        <v>204.46</v>
      </c>
      <c r="KS28">
        <v>206.88</v>
      </c>
      <c r="KT28">
        <v>206.48</v>
      </c>
      <c r="KU28">
        <v>213.07</v>
      </c>
      <c r="KV28">
        <v>213.71</v>
      </c>
      <c r="KW28">
        <v>212.85</v>
      </c>
      <c r="KX28">
        <v>214.06</v>
      </c>
      <c r="KY28">
        <v>215.02</v>
      </c>
      <c r="KZ28">
        <v>214.67</v>
      </c>
      <c r="LA28">
        <v>215.63</v>
      </c>
      <c r="LB28">
        <v>216.52</v>
      </c>
      <c r="LC28">
        <v>216.02</v>
      </c>
      <c r="LD28">
        <v>215.66</v>
      </c>
      <c r="LE28">
        <v>216.67</v>
      </c>
      <c r="LF28">
        <v>218.26</v>
      </c>
      <c r="LG28">
        <v>221.85</v>
      </c>
      <c r="LH28">
        <v>221.63</v>
      </c>
      <c r="LI28">
        <v>219.71</v>
      </c>
      <c r="LJ28">
        <v>219.51</v>
      </c>
      <c r="LK28">
        <v>220.39</v>
      </c>
      <c r="LL28">
        <v>221.25</v>
      </c>
      <c r="LM28">
        <v>223.42</v>
      </c>
      <c r="LN28">
        <v>224.03</v>
      </c>
      <c r="LO28">
        <v>228.8</v>
      </c>
      <c r="LP28">
        <v>232.03</v>
      </c>
      <c r="LQ28">
        <v>230.38</v>
      </c>
      <c r="LR28">
        <v>230.65</v>
      </c>
      <c r="LS28">
        <v>232.71</v>
      </c>
      <c r="LT28">
        <v>228.7</v>
      </c>
      <c r="LU28">
        <v>230.6</v>
      </c>
      <c r="LV28">
        <v>231.58</v>
      </c>
      <c r="LW28">
        <v>233.09</v>
      </c>
      <c r="LX28">
        <v>233.69</v>
      </c>
      <c r="LY28">
        <v>233.95</v>
      </c>
      <c r="LZ28">
        <v>232.64</v>
      </c>
      <c r="MA28">
        <v>231.32</v>
      </c>
      <c r="MB28">
        <v>227.68</v>
      </c>
      <c r="MC28">
        <v>227.7</v>
      </c>
      <c r="MD28">
        <v>228.12</v>
      </c>
      <c r="ME28">
        <v>231.02</v>
      </c>
      <c r="MF28">
        <v>229.84</v>
      </c>
      <c r="MG28">
        <v>230.57</v>
      </c>
      <c r="MH28">
        <v>229.81</v>
      </c>
      <c r="MI28">
        <v>229.43</v>
      </c>
      <c r="MJ28">
        <v>227.77</v>
      </c>
      <c r="MK28">
        <v>225.86</v>
      </c>
      <c r="ML28">
        <v>227.18</v>
      </c>
      <c r="MM28">
        <v>228.92</v>
      </c>
      <c r="MN28">
        <v>230.68</v>
      </c>
      <c r="MO28">
        <v>230.44</v>
      </c>
      <c r="MP28">
        <v>228.88</v>
      </c>
      <c r="MQ28">
        <v>230.88</v>
      </c>
      <c r="MR28">
        <v>230.7</v>
      </c>
      <c r="MS28">
        <v>232.6</v>
      </c>
      <c r="MT28">
        <v>232.38</v>
      </c>
      <c r="MU28">
        <v>229.18</v>
      </c>
      <c r="MV28">
        <v>232.11</v>
      </c>
      <c r="MW28">
        <v>232.15</v>
      </c>
      <c r="MX28">
        <v>229.85</v>
      </c>
      <c r="MY28">
        <v>231.8</v>
      </c>
      <c r="MZ28">
        <v>232.86</v>
      </c>
      <c r="NA28">
        <v>233.77</v>
      </c>
      <c r="NB28">
        <v>234.39</v>
      </c>
      <c r="NC28">
        <v>235.43</v>
      </c>
      <c r="ND28">
        <v>231.12</v>
      </c>
      <c r="NE28">
        <v>234.22</v>
      </c>
      <c r="NF28">
        <v>236.88</v>
      </c>
      <c r="NG28">
        <v>235.64</v>
      </c>
      <c r="NH28">
        <v>234.67</v>
      </c>
      <c r="NI28">
        <v>234.91</v>
      </c>
      <c r="NJ28">
        <v>237.7</v>
      </c>
      <c r="NK28">
        <v>238.17</v>
      </c>
      <c r="NL28">
        <v>237.72</v>
      </c>
      <c r="NM28">
        <v>238.9</v>
      </c>
      <c r="NN28">
        <v>239.2</v>
      </c>
      <c r="NO28">
        <v>240.56</v>
      </c>
      <c r="NP28">
        <v>242.19</v>
      </c>
      <c r="NQ28">
        <v>243.06</v>
      </c>
      <c r="NR28">
        <v>241.04</v>
      </c>
      <c r="NS28">
        <v>243.07</v>
      </c>
      <c r="NT28">
        <v>245.24</v>
      </c>
      <c r="NU28">
        <v>244.42</v>
      </c>
      <c r="NV28">
        <v>244.61</v>
      </c>
      <c r="NW28">
        <v>245.24</v>
      </c>
      <c r="NX28">
        <v>244.96</v>
      </c>
      <c r="NY28">
        <v>242.61</v>
      </c>
      <c r="NZ28">
        <v>242.35</v>
      </c>
      <c r="OA28">
        <v>242.83</v>
      </c>
      <c r="OB28">
        <v>244.23</v>
      </c>
      <c r="OC28">
        <v>246.51</v>
      </c>
      <c r="OD28">
        <v>247.32</v>
      </c>
      <c r="OE28">
        <v>245.85</v>
      </c>
      <c r="OF28">
        <v>245.83</v>
      </c>
      <c r="OG28">
        <v>245.74</v>
      </c>
      <c r="OH28">
        <v>249.3</v>
      </c>
      <c r="OI28">
        <v>249.86</v>
      </c>
      <c r="OJ28">
        <v>248.24</v>
      </c>
      <c r="OK28">
        <v>245.85</v>
      </c>
      <c r="OL28">
        <v>246.72</v>
      </c>
      <c r="OM28">
        <v>243.77</v>
      </c>
      <c r="ON28">
        <v>245.9</v>
      </c>
      <c r="OO28">
        <v>247.24</v>
      </c>
      <c r="OP28" t="str">
        <v>Close</v>
      </c>
    </row>
    <row r="29" spans="1:406" x14ac:dyDescent="0.2">
      <c r="A29" t="s">
        <v>57</v>
      </c>
      <c r="B29" t="str">
        <v>iShares Russell 2000 ETF</v>
      </c>
      <c r="D29" s="5">
        <v>205.73</v>
      </c>
      <c r="E29" s="6">
        <v>0.62609999999999999</v>
      </c>
      <c r="F29">
        <v>211.88</v>
      </c>
      <c r="G29">
        <v>161.66999999999999</v>
      </c>
      <c r="H29" s="7">
        <v>38265960</v>
      </c>
      <c r="I29" s="2">
        <f t="shared" si="12"/>
        <v>3.1124699278267737E-2</v>
      </c>
      <c r="J29" s="2">
        <f t="shared" si="13"/>
        <v>0.1830634464751959</v>
      </c>
      <c r="K29" s="2">
        <f t="shared" si="14"/>
        <v>-2.114777251259059E-2</v>
      </c>
      <c r="L29" s="2">
        <f t="shared" si="15"/>
        <v>7.0826846335483307E-2</v>
      </c>
      <c r="M29" s="4">
        <f t="shared" si="1"/>
        <v>-6.9748552490124766E-2</v>
      </c>
      <c r="N29" s="4">
        <f t="shared" si="2"/>
        <v>-0.18196192851070681</v>
      </c>
      <c r="O29" s="4">
        <f t="shared" si="3"/>
        <v>-0.13553045859479673</v>
      </c>
      <c r="P29" s="4">
        <f t="shared" si="4"/>
        <v>-7.5332110635730754E-2</v>
      </c>
      <c r="Q29" t="str">
        <v>Equity</v>
      </c>
      <c r="R29" s="7">
        <v>63498385444.199997</v>
      </c>
      <c r="S29" t="str">
        <v>464287655</v>
      </c>
      <c r="T29" t="str">
        <v>The fund generally invests at least 80% of its assets in the component securities of its underlying index and in investments that have economic characteristics that are substantially identical to the component securities of its underlying index (i.e., depositary receipts representing securities of the underlying index) and may invest up to 20% of its assets in certain futures, options and swap contracts, cash and cash equivalents.</v>
      </c>
      <c r="U29" t="str">
        <v>US</v>
      </c>
      <c r="V29" s="2">
        <v>1.9E-3</v>
      </c>
      <c r="W29" t="str">
        <v>2000-05-22</v>
      </c>
      <c r="X29" t="str">
        <v>US4642876555</v>
      </c>
      <c r="Y29" s="7">
        <v>204.54562100000001</v>
      </c>
      <c r="Z29" t="str">
        <v>USD</v>
      </c>
      <c r="AA29" s="2"/>
      <c r="AB29" s="2"/>
      <c r="AD29" s="7">
        <f t="shared" si="5"/>
        <v>0</v>
      </c>
      <c r="AE29" s="7">
        <f t="shared" si="6"/>
        <v>2.7021179999999996</v>
      </c>
      <c r="AF29" s="7">
        <f t="shared" si="7"/>
        <v>7.3771179999999994</v>
      </c>
      <c r="AG29" s="7">
        <f t="shared" si="8"/>
        <v>11.507117999999998</v>
      </c>
      <c r="AH29" s="7">
        <f>SUM([1]!_xldudf_WISEPRICE($A29,"close",,DATE(YEAR($B$1),1,2)))</f>
        <v>199.52</v>
      </c>
      <c r="AI29" s="7">
        <f t="shared" si="9"/>
        <v>176.18</v>
      </c>
      <c r="AJ29" s="7">
        <f t="shared" si="10"/>
        <v>227.22</v>
      </c>
      <c r="AK29" s="7">
        <f t="shared" si="11"/>
        <v>154.29</v>
      </c>
      <c r="AO29" cm="1">
        <f t="array" ref="AO29:OP29">TRANSPOSE(INDEX(_xlfn._xlws.SORT(_xldudf_WISEPRICE(A29,"close",365)),,2))</f>
        <v>173.44</v>
      </c>
      <c r="AP29">
        <v>178.17</v>
      </c>
      <c r="AQ29">
        <v>179.05</v>
      </c>
      <c r="AR29">
        <v>179.09</v>
      </c>
      <c r="AS29">
        <v>183.16</v>
      </c>
      <c r="AT29">
        <v>183.33</v>
      </c>
      <c r="AU29">
        <v>183.58</v>
      </c>
      <c r="AV29">
        <v>177.49</v>
      </c>
      <c r="AW29">
        <v>176.3</v>
      </c>
      <c r="AX29">
        <v>178.68</v>
      </c>
      <c r="AY29">
        <v>179.49</v>
      </c>
      <c r="AZ29">
        <v>179.56</v>
      </c>
      <c r="BA29">
        <v>174.63</v>
      </c>
      <c r="BB29">
        <v>185.38</v>
      </c>
      <c r="BC29">
        <v>186.9</v>
      </c>
      <c r="BD29">
        <v>184.81</v>
      </c>
      <c r="BE29">
        <v>187.55</v>
      </c>
      <c r="BF29">
        <v>184.25</v>
      </c>
      <c r="BG29">
        <v>182.54</v>
      </c>
      <c r="BH29">
        <v>183.72</v>
      </c>
      <c r="BI29">
        <v>182.76</v>
      </c>
      <c r="BJ29">
        <v>184.71</v>
      </c>
      <c r="BK29">
        <v>185.19</v>
      </c>
      <c r="BL29">
        <v>185.58</v>
      </c>
      <c r="BM29">
        <v>181.84</v>
      </c>
      <c r="BN29">
        <v>182.37</v>
      </c>
      <c r="BO29">
        <v>187.37</v>
      </c>
      <c r="BP29">
        <v>186.96</v>
      </c>
      <c r="BQ29">
        <v>188.05</v>
      </c>
      <c r="BR29">
        <v>182.87</v>
      </c>
      <c r="BS29">
        <v>180.07</v>
      </c>
      <c r="BT29">
        <v>179.54</v>
      </c>
      <c r="BU29">
        <v>180.84</v>
      </c>
      <c r="BV29">
        <v>178.62</v>
      </c>
      <c r="BW29">
        <v>180.72</v>
      </c>
      <c r="BX29">
        <v>181.38</v>
      </c>
      <c r="BY29">
        <v>180.19</v>
      </c>
      <c r="BZ29">
        <v>175.68</v>
      </c>
      <c r="CA29">
        <v>174.37</v>
      </c>
      <c r="CB29">
        <v>172.01</v>
      </c>
      <c r="CC29">
        <v>172.92</v>
      </c>
      <c r="CD29">
        <v>175.9</v>
      </c>
      <c r="CE29">
        <v>173.6</v>
      </c>
      <c r="CF29">
        <v>174.39</v>
      </c>
      <c r="CG29">
        <v>173.22</v>
      </c>
      <c r="CH29">
        <v>170.53</v>
      </c>
      <c r="CI29">
        <v>174.85</v>
      </c>
      <c r="CJ29">
        <v>174.36</v>
      </c>
      <c r="CK29">
        <v>173.4</v>
      </c>
      <c r="CL29">
        <v>175.56</v>
      </c>
      <c r="CM29">
        <v>173.68</v>
      </c>
      <c r="CN29">
        <v>177.58</v>
      </c>
      <c r="CO29">
        <v>177.88</v>
      </c>
      <c r="CP29">
        <v>180.51</v>
      </c>
      <c r="CQ29">
        <v>182.76</v>
      </c>
      <c r="CR29">
        <v>185.83</v>
      </c>
      <c r="CS29">
        <v>187.05</v>
      </c>
      <c r="CT29">
        <v>186.82</v>
      </c>
      <c r="CU29">
        <v>183.8</v>
      </c>
      <c r="CV29">
        <v>182.04</v>
      </c>
      <c r="CW29">
        <v>185.04</v>
      </c>
      <c r="CX29">
        <v>187.33</v>
      </c>
      <c r="CY29">
        <v>186.93</v>
      </c>
      <c r="CZ29">
        <v>187.45</v>
      </c>
      <c r="DA29">
        <v>188.56</v>
      </c>
      <c r="DB29">
        <v>189.58</v>
      </c>
      <c r="DC29">
        <v>186.94</v>
      </c>
      <c r="DD29">
        <v>191.48</v>
      </c>
      <c r="DE29">
        <v>194.49</v>
      </c>
      <c r="DF29">
        <v>198.32</v>
      </c>
      <c r="DG29">
        <v>196.99</v>
      </c>
      <c r="DH29">
        <v>194.14</v>
      </c>
      <c r="DI29">
        <v>195.58</v>
      </c>
      <c r="DJ29">
        <v>192.72</v>
      </c>
      <c r="DK29">
        <v>189.93</v>
      </c>
      <c r="DL29">
        <v>190.31</v>
      </c>
      <c r="DM29">
        <v>192.6</v>
      </c>
      <c r="DN29">
        <v>192.51</v>
      </c>
      <c r="DO29">
        <v>194.46</v>
      </c>
      <c r="DP29">
        <v>192.6</v>
      </c>
      <c r="DQ29">
        <v>193.13</v>
      </c>
      <c r="DR29">
        <v>187.43</v>
      </c>
      <c r="DS29">
        <v>187.94</v>
      </c>
      <c r="DT29">
        <v>189.28</v>
      </c>
      <c r="DU29">
        <v>187.51</v>
      </c>
      <c r="DV29">
        <v>188.17</v>
      </c>
      <c r="DW29">
        <v>188.18</v>
      </c>
      <c r="DX29">
        <v>188.42</v>
      </c>
      <c r="DY29">
        <v>188.87</v>
      </c>
      <c r="DZ29">
        <v>191.5</v>
      </c>
      <c r="EA29">
        <v>188.7</v>
      </c>
      <c r="EB29">
        <v>186.51</v>
      </c>
      <c r="EC29">
        <v>186.6</v>
      </c>
      <c r="ED29">
        <v>181.41</v>
      </c>
      <c r="EE29">
        <v>176.18</v>
      </c>
      <c r="EF29">
        <v>173.31</v>
      </c>
      <c r="EG29">
        <v>176.52</v>
      </c>
      <c r="EH29">
        <v>173.61</v>
      </c>
      <c r="EI29">
        <v>175.98</v>
      </c>
      <c r="EJ29">
        <v>171.23</v>
      </c>
      <c r="EK29">
        <v>173.45</v>
      </c>
      <c r="EL29">
        <v>176.65</v>
      </c>
      <c r="EM29">
        <v>171.64</v>
      </c>
      <c r="EN29">
        <v>170.25</v>
      </c>
      <c r="EO29">
        <v>171.79</v>
      </c>
      <c r="EP29">
        <v>173.7</v>
      </c>
      <c r="EQ29">
        <v>173.45</v>
      </c>
      <c r="ER29">
        <v>175.42</v>
      </c>
      <c r="ES29">
        <v>175.18</v>
      </c>
      <c r="ET29">
        <v>178.4</v>
      </c>
      <c r="EU29">
        <v>178.48</v>
      </c>
      <c r="EV29">
        <v>175.35</v>
      </c>
      <c r="EW29">
        <v>173.63</v>
      </c>
      <c r="EX29">
        <v>173.89</v>
      </c>
      <c r="EY29">
        <v>175.75</v>
      </c>
      <c r="EZ29">
        <v>177.14</v>
      </c>
      <c r="FA29">
        <v>175.84</v>
      </c>
      <c r="FB29">
        <v>178.17</v>
      </c>
      <c r="FC29">
        <v>176.51</v>
      </c>
      <c r="FD29">
        <v>178.78</v>
      </c>
      <c r="FE29">
        <v>178.02</v>
      </c>
      <c r="FF29">
        <v>178.25</v>
      </c>
      <c r="FG29">
        <v>177.33</v>
      </c>
      <c r="FH29">
        <v>177.56</v>
      </c>
      <c r="FI29">
        <v>177.44</v>
      </c>
      <c r="FJ29">
        <v>173.06</v>
      </c>
      <c r="FK29">
        <v>171.39</v>
      </c>
      <c r="FL29">
        <v>173.68</v>
      </c>
      <c r="FM29">
        <v>175.2</v>
      </c>
      <c r="FN29">
        <v>175.3</v>
      </c>
      <c r="FO29">
        <v>171.7</v>
      </c>
      <c r="FP29">
        <v>172.33</v>
      </c>
      <c r="FQ29">
        <v>170.4</v>
      </c>
      <c r="FR29">
        <v>174.45</v>
      </c>
      <c r="FS29">
        <v>174.05</v>
      </c>
      <c r="FT29">
        <v>173.53</v>
      </c>
      <c r="FU29">
        <v>174.41</v>
      </c>
      <c r="FV29">
        <v>173.07</v>
      </c>
      <c r="FW29">
        <v>172.72</v>
      </c>
      <c r="FX29">
        <v>174.83</v>
      </c>
      <c r="FY29">
        <v>172.28</v>
      </c>
      <c r="FZ29">
        <v>176.12</v>
      </c>
      <c r="GA29">
        <v>177.19</v>
      </c>
      <c r="GB29">
        <v>176.11</v>
      </c>
      <c r="GC29">
        <v>178.26</v>
      </c>
      <c r="GD29">
        <v>177.42</v>
      </c>
      <c r="GE29">
        <v>175.54</v>
      </c>
      <c r="GF29">
        <v>174.17</v>
      </c>
      <c r="GG29">
        <v>176.15</v>
      </c>
      <c r="GH29">
        <v>175.5</v>
      </c>
      <c r="GI29">
        <v>173.77</v>
      </c>
      <c r="GJ29">
        <v>175.65</v>
      </c>
      <c r="GK29">
        <v>182.02</v>
      </c>
      <c r="GL29">
        <v>179.58</v>
      </c>
      <c r="GM29">
        <v>184.31</v>
      </c>
      <c r="GN29">
        <v>187.24</v>
      </c>
      <c r="GO29">
        <v>186.54</v>
      </c>
      <c r="GP29">
        <v>185.03</v>
      </c>
      <c r="GQ29">
        <v>185.8</v>
      </c>
      <c r="GR29">
        <v>187.93</v>
      </c>
      <c r="GS29">
        <v>185.91</v>
      </c>
      <c r="GT29">
        <v>187.44</v>
      </c>
      <c r="GU29">
        <v>185.94</v>
      </c>
      <c r="GV29">
        <v>185.13</v>
      </c>
      <c r="GW29">
        <v>184.7</v>
      </c>
      <c r="GX29">
        <v>183.33</v>
      </c>
      <c r="GY29">
        <v>180.57</v>
      </c>
      <c r="GZ29">
        <v>180.75</v>
      </c>
      <c r="HA29">
        <v>183.36</v>
      </c>
      <c r="HB29">
        <v>184.26</v>
      </c>
      <c r="HC29">
        <v>186.38</v>
      </c>
      <c r="HD29">
        <v>187.27</v>
      </c>
      <c r="HE29">
        <v>187.65</v>
      </c>
      <c r="HF29">
        <v>185.78</v>
      </c>
      <c r="HG29">
        <v>182.78</v>
      </c>
      <c r="HH29">
        <v>184.71</v>
      </c>
      <c r="HI29">
        <v>187.87</v>
      </c>
      <c r="HJ29">
        <v>189.8</v>
      </c>
      <c r="HK29">
        <v>191.87</v>
      </c>
      <c r="HL29">
        <v>193.42</v>
      </c>
      <c r="HM29">
        <v>191.53</v>
      </c>
      <c r="HN29">
        <v>193.58</v>
      </c>
      <c r="HO29">
        <v>195.97</v>
      </c>
      <c r="HP29">
        <v>196.8</v>
      </c>
      <c r="HQ29">
        <v>195.08</v>
      </c>
      <c r="HR29">
        <v>194.46</v>
      </c>
      <c r="HS29">
        <v>194.94</v>
      </c>
      <c r="HT29">
        <v>194.92</v>
      </c>
      <c r="HU29">
        <v>196.46</v>
      </c>
      <c r="HV29">
        <v>193.92</v>
      </c>
      <c r="HW29">
        <v>196.43</v>
      </c>
      <c r="HX29">
        <v>198.71</v>
      </c>
      <c r="HY29">
        <v>197.8</v>
      </c>
      <c r="HZ29">
        <v>195.11</v>
      </c>
      <c r="IA29">
        <v>194.56</v>
      </c>
      <c r="IB29">
        <v>194.17</v>
      </c>
      <c r="IC29">
        <v>194.3</v>
      </c>
      <c r="ID29">
        <v>193.08</v>
      </c>
      <c r="IE29">
        <v>191.57</v>
      </c>
      <c r="IF29">
        <v>190.72</v>
      </c>
      <c r="IG29">
        <v>190.99</v>
      </c>
      <c r="IH29">
        <v>190.66</v>
      </c>
      <c r="II29">
        <v>188.14</v>
      </c>
      <c r="IJ29">
        <v>185.84</v>
      </c>
      <c r="IK29">
        <v>183.65</v>
      </c>
      <c r="IL29">
        <v>184.65</v>
      </c>
      <c r="IM29">
        <v>184.38</v>
      </c>
      <c r="IN29">
        <v>183.83</v>
      </c>
      <c r="IO29">
        <v>185.79</v>
      </c>
      <c r="IP29">
        <v>183.22</v>
      </c>
      <c r="IQ29">
        <v>184</v>
      </c>
      <c r="IR29">
        <v>185.64</v>
      </c>
      <c r="IS29">
        <v>188.23</v>
      </c>
      <c r="IT29">
        <v>188.94</v>
      </c>
      <c r="IU29">
        <v>188.61</v>
      </c>
      <c r="IV29">
        <v>190.85</v>
      </c>
      <c r="IW29">
        <v>186.83</v>
      </c>
      <c r="IX29">
        <v>186.13</v>
      </c>
      <c r="IY29">
        <v>184.33</v>
      </c>
      <c r="IZ29">
        <v>183.92</v>
      </c>
      <c r="JA29">
        <v>184.36</v>
      </c>
      <c r="JB29">
        <v>184.18</v>
      </c>
      <c r="JC29">
        <v>182.97</v>
      </c>
      <c r="JD29">
        <v>185.55</v>
      </c>
      <c r="JE29">
        <v>183.61</v>
      </c>
      <c r="JF29">
        <v>182.39</v>
      </c>
      <c r="JG29">
        <v>181.68</v>
      </c>
      <c r="JH29">
        <v>179.86</v>
      </c>
      <c r="JI29">
        <v>177.07</v>
      </c>
      <c r="JJ29">
        <v>176.67</v>
      </c>
      <c r="JK29">
        <v>177.46</v>
      </c>
      <c r="JL29">
        <v>174.36</v>
      </c>
      <c r="JM29">
        <v>175.99</v>
      </c>
      <c r="JN29">
        <v>177.58</v>
      </c>
      <c r="JO29">
        <v>176.74</v>
      </c>
      <c r="JP29">
        <v>174.07</v>
      </c>
      <c r="JQ29">
        <v>171.14</v>
      </c>
      <c r="JR29">
        <v>171.22</v>
      </c>
      <c r="JS29">
        <v>171.35</v>
      </c>
      <c r="JT29">
        <v>173</v>
      </c>
      <c r="JU29">
        <v>174</v>
      </c>
      <c r="JV29">
        <v>175.97</v>
      </c>
      <c r="JW29">
        <v>175.67</v>
      </c>
      <c r="JX29">
        <v>171.7</v>
      </c>
      <c r="JY29">
        <v>170.27</v>
      </c>
      <c r="JZ29">
        <v>173.02</v>
      </c>
      <c r="KA29">
        <v>174.95</v>
      </c>
      <c r="KB29">
        <v>171.35</v>
      </c>
      <c r="KC29">
        <v>168.62</v>
      </c>
      <c r="KD29">
        <v>166.44</v>
      </c>
      <c r="KE29">
        <v>165.03</v>
      </c>
      <c r="KF29">
        <v>166.47</v>
      </c>
      <c r="KG29">
        <v>163.72</v>
      </c>
      <c r="KH29">
        <v>164.14</v>
      </c>
      <c r="KI29">
        <v>162.21</v>
      </c>
      <c r="KJ29">
        <v>163.11000000000001</v>
      </c>
      <c r="KK29">
        <v>164.52</v>
      </c>
      <c r="KL29">
        <v>165.46</v>
      </c>
      <c r="KM29">
        <v>169.87</v>
      </c>
      <c r="KN29">
        <v>174.49</v>
      </c>
      <c r="KO29">
        <v>172.31</v>
      </c>
      <c r="KP29">
        <v>171.7</v>
      </c>
      <c r="KQ29">
        <v>169.87</v>
      </c>
      <c r="KR29">
        <v>167.24</v>
      </c>
      <c r="KS29">
        <v>169.11</v>
      </c>
      <c r="KT29">
        <v>169.17</v>
      </c>
      <c r="KU29">
        <v>178.46</v>
      </c>
      <c r="KV29">
        <v>178.77</v>
      </c>
      <c r="KW29">
        <v>175.88</v>
      </c>
      <c r="KX29">
        <v>178.29</v>
      </c>
      <c r="KY29">
        <v>179.33</v>
      </c>
      <c r="KZ29">
        <v>177.02</v>
      </c>
      <c r="LA29">
        <v>178.13</v>
      </c>
      <c r="LB29">
        <v>179.33</v>
      </c>
      <c r="LC29">
        <v>178.73</v>
      </c>
      <c r="LD29">
        <v>178.04</v>
      </c>
      <c r="LE29">
        <v>178.98</v>
      </c>
      <c r="LF29">
        <v>179.66</v>
      </c>
      <c r="LG29">
        <v>184.91</v>
      </c>
      <c r="LH29">
        <v>186.89</v>
      </c>
      <c r="LI29">
        <v>184.39</v>
      </c>
      <c r="LJ29">
        <v>184.06</v>
      </c>
      <c r="LK29">
        <v>185.39</v>
      </c>
      <c r="LL29">
        <v>186.8</v>
      </c>
      <c r="LM29">
        <v>187.19</v>
      </c>
      <c r="LN29">
        <v>187</v>
      </c>
      <c r="LO29">
        <v>193.33</v>
      </c>
      <c r="LP29">
        <v>198.71</v>
      </c>
      <c r="LQ29">
        <v>197.04</v>
      </c>
      <c r="LR29">
        <v>197.11</v>
      </c>
      <c r="LS29">
        <v>200.93</v>
      </c>
      <c r="LT29">
        <v>196.28</v>
      </c>
      <c r="LU29">
        <v>199.62</v>
      </c>
      <c r="LV29">
        <v>201.48</v>
      </c>
      <c r="LW29">
        <v>204.1</v>
      </c>
      <c r="LX29">
        <v>204.82</v>
      </c>
      <c r="LY29">
        <v>204.04</v>
      </c>
      <c r="LZ29">
        <v>200.71</v>
      </c>
      <c r="MA29">
        <v>199.52</v>
      </c>
      <c r="MB29">
        <v>194.2</v>
      </c>
      <c r="MC29">
        <v>193.82</v>
      </c>
      <c r="MD29">
        <v>193.25</v>
      </c>
      <c r="ME29">
        <v>196.73</v>
      </c>
      <c r="MF29">
        <v>194.97</v>
      </c>
      <c r="MG29">
        <v>195.08</v>
      </c>
      <c r="MH29">
        <v>193.55</v>
      </c>
      <c r="MI29">
        <v>193.23</v>
      </c>
      <c r="MJ29">
        <v>190.84</v>
      </c>
      <c r="MK29">
        <v>189.48</v>
      </c>
      <c r="ML29">
        <v>190.6</v>
      </c>
      <c r="MM29">
        <v>192.43</v>
      </c>
      <c r="MN29">
        <v>196.54</v>
      </c>
      <c r="MO29">
        <v>195.97</v>
      </c>
      <c r="MP29">
        <v>194.36</v>
      </c>
      <c r="MQ29">
        <v>195.97</v>
      </c>
      <c r="MR29">
        <v>195.98</v>
      </c>
      <c r="MS29">
        <v>199.41</v>
      </c>
      <c r="MT29">
        <v>197.71</v>
      </c>
      <c r="MU29">
        <v>192.88</v>
      </c>
      <c r="MV29">
        <v>195.44</v>
      </c>
      <c r="MW29">
        <v>194.41</v>
      </c>
      <c r="MX29">
        <v>191.94</v>
      </c>
      <c r="MY29">
        <v>193.67</v>
      </c>
      <c r="MZ29">
        <v>193.22</v>
      </c>
      <c r="NA29">
        <v>196.15</v>
      </c>
      <c r="NB29">
        <v>199.34</v>
      </c>
      <c r="NC29">
        <v>202.96</v>
      </c>
      <c r="ND29">
        <v>194.61</v>
      </c>
      <c r="NE29">
        <v>199.13</v>
      </c>
      <c r="NF29">
        <v>204.44</v>
      </c>
      <c r="NG29">
        <v>201.66</v>
      </c>
      <c r="NH29">
        <v>198.88</v>
      </c>
      <c r="NI29">
        <v>197.94</v>
      </c>
      <c r="NJ29">
        <v>199.44</v>
      </c>
      <c r="NK29">
        <v>199.89</v>
      </c>
      <c r="NL29">
        <v>201.15</v>
      </c>
      <c r="NM29">
        <v>204</v>
      </c>
      <c r="NN29">
        <v>202.32</v>
      </c>
      <c r="NO29">
        <v>203.73</v>
      </c>
      <c r="NP29">
        <v>205.89</v>
      </c>
      <c r="NQ29">
        <v>205.7</v>
      </c>
      <c r="NR29">
        <v>203.73</v>
      </c>
      <c r="NS29">
        <v>205.25</v>
      </c>
      <c r="NT29">
        <v>206.96</v>
      </c>
      <c r="NU29">
        <v>206.83</v>
      </c>
      <c r="NV29">
        <v>205.19</v>
      </c>
      <c r="NW29">
        <v>204.91</v>
      </c>
      <c r="NX29">
        <v>205.71</v>
      </c>
      <c r="NY29">
        <v>202.03</v>
      </c>
      <c r="NZ29">
        <v>202.41</v>
      </c>
      <c r="OA29">
        <v>201.25</v>
      </c>
      <c r="OB29">
        <v>202.1</v>
      </c>
      <c r="OC29">
        <v>206.1</v>
      </c>
      <c r="OD29">
        <v>207.94</v>
      </c>
      <c r="OE29">
        <v>205.07</v>
      </c>
      <c r="OF29">
        <v>205.54</v>
      </c>
      <c r="OG29">
        <v>205.17</v>
      </c>
      <c r="OH29">
        <v>209.64</v>
      </c>
      <c r="OI29">
        <v>210.3</v>
      </c>
      <c r="OJ29">
        <v>208.32</v>
      </c>
      <c r="OK29">
        <v>204.49</v>
      </c>
      <c r="OL29">
        <v>205.83</v>
      </c>
      <c r="OM29">
        <v>203.77</v>
      </c>
      <c r="ON29">
        <v>204.45</v>
      </c>
      <c r="OO29">
        <v>205.82</v>
      </c>
      <c r="OP29" t="str">
        <v>Close</v>
      </c>
    </row>
    <row r="30" spans="1:406" x14ac:dyDescent="0.2">
      <c r="A30" t="s">
        <v>58</v>
      </c>
      <c r="B30" t="str">
        <v>Vanguard Total International Bond Index Fund</v>
      </c>
      <c r="D30" s="5">
        <v>48.86</v>
      </c>
      <c r="E30" s="6">
        <v>-0.1431</v>
      </c>
      <c r="F30">
        <v>51.04</v>
      </c>
      <c r="G30">
        <v>47.3</v>
      </c>
      <c r="H30" s="7">
        <v>4701603</v>
      </c>
      <c r="I30" s="2">
        <f t="shared" si="12"/>
        <v>-3.0296868645791155E-3</v>
      </c>
      <c r="J30" s="2">
        <f t="shared" si="13"/>
        <v>5.7803312629399528E-2</v>
      </c>
      <c r="K30" s="2">
        <f t="shared" si="14"/>
        <v>-1.9988278407644167E-2</v>
      </c>
      <c r="L30" s="2">
        <f t="shared" si="15"/>
        <v>4.5225732399536422E-3</v>
      </c>
      <c r="M30" s="4">
        <f t="shared" si="1"/>
        <v>-0.10390293863297162</v>
      </c>
      <c r="N30" s="4">
        <f t="shared" si="2"/>
        <v>-0.30722206235650318</v>
      </c>
      <c r="O30" s="4">
        <f t="shared" si="3"/>
        <v>-0.13437096448985031</v>
      </c>
      <c r="P30" s="4">
        <f t="shared" si="4"/>
        <v>-0.14163638373126042</v>
      </c>
      <c r="Q30" t="str">
        <v>Taxable Bond</v>
      </c>
      <c r="R30" s="7">
        <v>53560864848.191002</v>
      </c>
      <c r="S30" t="str">
        <v>92203J407</v>
      </c>
      <c r="T30" t="str">
        <v>The fund employs an indexing investment approach designed to track the performance of the Bloomberg Global Aggregate ex-USD Float Adjusted RIC Capped Index (USD Hedged). This index provides a broad-based measure of the global, investment-grade, fixed-rate debt markets. It is non-diversified.</v>
      </c>
      <c r="U30" t="str">
        <v>US</v>
      </c>
      <c r="V30" s="2">
        <v>7.000000000000001E-4</v>
      </c>
      <c r="W30" t="str">
        <v>2013-05-31</v>
      </c>
      <c r="X30" t="str">
        <v>US92203J4076</v>
      </c>
      <c r="Y30" s="7">
        <v>48.77</v>
      </c>
      <c r="Z30" t="str">
        <v>USD</v>
      </c>
      <c r="AA30" s="2"/>
      <c r="AB30" s="2"/>
      <c r="AD30" s="7">
        <f t="shared" si="5"/>
        <v>0.17099999999999999</v>
      </c>
      <c r="AE30" s="7">
        <f t="shared" si="6"/>
        <v>2.2318999999999996</v>
      </c>
      <c r="AF30" s="7">
        <f t="shared" si="7"/>
        <v>5.0439999999999996</v>
      </c>
      <c r="AG30" s="7">
        <f t="shared" si="8"/>
        <v>7.6097999999999972</v>
      </c>
      <c r="AH30" s="7">
        <f>SUM([1]!_xldudf_WISEPRICE($A30,"close",,DATE(YEAR($B$1),1,2)))</f>
        <v>49.18</v>
      </c>
      <c r="AI30" s="7">
        <f t="shared" si="9"/>
        <v>48.3</v>
      </c>
      <c r="AJ30" s="7">
        <f t="shared" si="10"/>
        <v>57.27</v>
      </c>
      <c r="AK30" s="7">
        <f t="shared" si="11"/>
        <v>55.21</v>
      </c>
      <c r="AO30" cm="1">
        <f t="array" ref="AO30:OP30">TRANSPOSE(INDEX(_xlfn._xlws.SORT(_xldudf_WISEPRICE(A30,"close",365)),,2))</f>
        <v>47.3</v>
      </c>
      <c r="AP30">
        <v>47.66</v>
      </c>
      <c r="AQ30">
        <v>47.8</v>
      </c>
      <c r="AR30">
        <v>48.23</v>
      </c>
      <c r="AS30">
        <v>48</v>
      </c>
      <c r="AT30">
        <v>47.94</v>
      </c>
      <c r="AU30">
        <v>47.91</v>
      </c>
      <c r="AV30">
        <v>47.85</v>
      </c>
      <c r="AW30">
        <v>47.7</v>
      </c>
      <c r="AX30">
        <v>47.67</v>
      </c>
      <c r="AY30">
        <v>47.51</v>
      </c>
      <c r="AZ30">
        <v>47.68</v>
      </c>
      <c r="BA30">
        <v>47.96</v>
      </c>
      <c r="BB30">
        <v>48.6</v>
      </c>
      <c r="BC30">
        <v>48.33</v>
      </c>
      <c r="BD30">
        <v>48.18</v>
      </c>
      <c r="BE30">
        <v>48.46</v>
      </c>
      <c r="BF30">
        <v>48.7</v>
      </c>
      <c r="BG30">
        <v>48.68</v>
      </c>
      <c r="BH30">
        <v>48.5</v>
      </c>
      <c r="BI30">
        <v>48.56</v>
      </c>
      <c r="BJ30">
        <v>48.67</v>
      </c>
      <c r="BK30">
        <v>49.01</v>
      </c>
      <c r="BL30">
        <v>48.96</v>
      </c>
      <c r="BM30">
        <v>48.78</v>
      </c>
      <c r="BN30">
        <v>48.92</v>
      </c>
      <c r="BO30">
        <v>49.05</v>
      </c>
      <c r="BP30">
        <v>49.27</v>
      </c>
      <c r="BQ30">
        <v>49.31</v>
      </c>
      <c r="BR30">
        <v>49.15</v>
      </c>
      <c r="BS30">
        <v>49.31</v>
      </c>
      <c r="BT30">
        <v>49.45</v>
      </c>
      <c r="BU30">
        <v>49.27</v>
      </c>
      <c r="BV30">
        <v>49.07</v>
      </c>
      <c r="BW30">
        <v>49.06</v>
      </c>
      <c r="BX30">
        <v>49.07</v>
      </c>
      <c r="BY30">
        <v>49.06</v>
      </c>
      <c r="BZ30">
        <v>48.76</v>
      </c>
      <c r="CA30">
        <v>48.7</v>
      </c>
      <c r="CB30">
        <v>48.51</v>
      </c>
      <c r="CC30">
        <v>48.15</v>
      </c>
      <c r="CD30">
        <v>48.15</v>
      </c>
      <c r="CE30">
        <v>48.04</v>
      </c>
      <c r="CF30">
        <v>47.72</v>
      </c>
      <c r="CG30">
        <v>47.54</v>
      </c>
      <c r="CH30">
        <v>47.52</v>
      </c>
      <c r="CI30">
        <v>47.61</v>
      </c>
      <c r="CJ30">
        <v>47.43</v>
      </c>
      <c r="CK30">
        <v>47.85</v>
      </c>
      <c r="CL30">
        <v>48.05</v>
      </c>
      <c r="CM30">
        <v>47.99</v>
      </c>
      <c r="CN30">
        <v>48.3</v>
      </c>
      <c r="CO30">
        <v>48.18</v>
      </c>
      <c r="CP30">
        <v>48.11</v>
      </c>
      <c r="CQ30">
        <v>48.48</v>
      </c>
      <c r="CR30">
        <v>48.64</v>
      </c>
      <c r="CS30">
        <v>48.52</v>
      </c>
      <c r="CT30">
        <v>48.71</v>
      </c>
      <c r="CU30">
        <v>48.99</v>
      </c>
      <c r="CV30">
        <v>48.94</v>
      </c>
      <c r="CW30">
        <v>48.71</v>
      </c>
      <c r="CX30">
        <v>48.59</v>
      </c>
      <c r="CY30">
        <v>48.8</v>
      </c>
      <c r="CZ30">
        <v>48.84</v>
      </c>
      <c r="DA30">
        <v>48.71</v>
      </c>
      <c r="DB30">
        <v>48.61</v>
      </c>
      <c r="DC30">
        <v>48.41</v>
      </c>
      <c r="DD30">
        <v>48.55</v>
      </c>
      <c r="DE30">
        <v>48.64</v>
      </c>
      <c r="DF30">
        <v>49.09</v>
      </c>
      <c r="DG30">
        <v>48.78</v>
      </c>
      <c r="DH30">
        <v>48.58</v>
      </c>
      <c r="DI30">
        <v>48.46</v>
      </c>
      <c r="DJ30">
        <v>48.56</v>
      </c>
      <c r="DK30">
        <v>48.47</v>
      </c>
      <c r="DL30">
        <v>48.35</v>
      </c>
      <c r="DM30">
        <v>48.43</v>
      </c>
      <c r="DN30">
        <v>48.29</v>
      </c>
      <c r="DO30">
        <v>48.2</v>
      </c>
      <c r="DP30">
        <v>48.1</v>
      </c>
      <c r="DQ30">
        <v>48.2</v>
      </c>
      <c r="DR30">
        <v>47.81</v>
      </c>
      <c r="DS30">
        <v>47.88</v>
      </c>
      <c r="DT30">
        <v>48.04</v>
      </c>
      <c r="DU30">
        <v>47.89</v>
      </c>
      <c r="DV30">
        <v>47.78</v>
      </c>
      <c r="DW30">
        <v>47.76</v>
      </c>
      <c r="DX30">
        <v>47.54</v>
      </c>
      <c r="DY30">
        <v>47.52</v>
      </c>
      <c r="DZ30">
        <v>47.67</v>
      </c>
      <c r="EA30">
        <v>47.65</v>
      </c>
      <c r="EB30">
        <v>47.7</v>
      </c>
      <c r="EC30">
        <v>47.78</v>
      </c>
      <c r="ED30">
        <v>47.83</v>
      </c>
      <c r="EE30">
        <v>48.3</v>
      </c>
      <c r="EF30">
        <v>48.92</v>
      </c>
      <c r="EG30">
        <v>48.63</v>
      </c>
      <c r="EH30">
        <v>48.98</v>
      </c>
      <c r="EI30">
        <v>48.74</v>
      </c>
      <c r="EJ30">
        <v>49.09</v>
      </c>
      <c r="EK30">
        <v>49.05</v>
      </c>
      <c r="EL30">
        <v>48.81</v>
      </c>
      <c r="EM30">
        <v>48.94</v>
      </c>
      <c r="EN30">
        <v>49.22</v>
      </c>
      <c r="EO30">
        <v>49.23</v>
      </c>
      <c r="EP30">
        <v>48.89</v>
      </c>
      <c r="EQ30">
        <v>48.86</v>
      </c>
      <c r="ER30">
        <v>48.84</v>
      </c>
      <c r="ES30">
        <v>48.79</v>
      </c>
      <c r="ET30">
        <v>48.92</v>
      </c>
      <c r="EU30">
        <v>48.93</v>
      </c>
      <c r="EV30">
        <v>48.95</v>
      </c>
      <c r="EW30">
        <v>49.05</v>
      </c>
      <c r="EX30">
        <v>49.01</v>
      </c>
      <c r="EY30">
        <v>48.83</v>
      </c>
      <c r="EZ30">
        <v>48.77</v>
      </c>
      <c r="FA30">
        <v>48.78</v>
      </c>
      <c r="FB30">
        <v>48.77</v>
      </c>
      <c r="FC30">
        <v>48.55</v>
      </c>
      <c r="FD30">
        <v>48.43</v>
      </c>
      <c r="FE30">
        <v>48.49</v>
      </c>
      <c r="FF30">
        <v>48.43</v>
      </c>
      <c r="FG30">
        <v>48.6</v>
      </c>
      <c r="FH30">
        <v>48.5</v>
      </c>
      <c r="FI30">
        <v>48.46</v>
      </c>
      <c r="FJ30">
        <v>48.84</v>
      </c>
      <c r="FK30">
        <v>48.68</v>
      </c>
      <c r="FL30">
        <v>48.56</v>
      </c>
      <c r="FM30">
        <v>48.95</v>
      </c>
      <c r="FN30">
        <v>48.66</v>
      </c>
      <c r="FO30">
        <v>49.07</v>
      </c>
      <c r="FP30">
        <v>49.03</v>
      </c>
      <c r="FQ30">
        <v>49.04</v>
      </c>
      <c r="FR30">
        <v>48.85</v>
      </c>
      <c r="FS30">
        <v>48.74</v>
      </c>
      <c r="FT30">
        <v>48.71</v>
      </c>
      <c r="FU30">
        <v>48.89</v>
      </c>
      <c r="FV30">
        <v>49.09</v>
      </c>
      <c r="FW30">
        <v>48.91</v>
      </c>
      <c r="FX30">
        <v>48.9</v>
      </c>
      <c r="FY30">
        <v>48.82</v>
      </c>
      <c r="FZ30">
        <v>48.81</v>
      </c>
      <c r="GA30">
        <v>48.58</v>
      </c>
      <c r="GB30">
        <v>48.57</v>
      </c>
      <c r="GC30">
        <v>48.58</v>
      </c>
      <c r="GD30">
        <v>48.54</v>
      </c>
      <c r="GE30">
        <v>48.46</v>
      </c>
      <c r="GF30">
        <v>48.28</v>
      </c>
      <c r="GG30">
        <v>48.38</v>
      </c>
      <c r="GH30">
        <v>48.76</v>
      </c>
      <c r="GI30">
        <v>48.95</v>
      </c>
      <c r="GJ30">
        <v>48.93</v>
      </c>
      <c r="GK30">
        <v>48.74</v>
      </c>
      <c r="GL30">
        <v>48.64</v>
      </c>
      <c r="GM30">
        <v>48.73</v>
      </c>
      <c r="GN30">
        <v>48.52</v>
      </c>
      <c r="GO30">
        <v>48.64</v>
      </c>
      <c r="GP30">
        <v>48.69</v>
      </c>
      <c r="GQ30">
        <v>48.76</v>
      </c>
      <c r="GR30">
        <v>48.57</v>
      </c>
      <c r="GS30">
        <v>48.55</v>
      </c>
      <c r="GT30">
        <v>48.59</v>
      </c>
      <c r="GU30">
        <v>48.64</v>
      </c>
      <c r="GV30">
        <v>48.76</v>
      </c>
      <c r="GW30">
        <v>48.77</v>
      </c>
      <c r="GX30">
        <v>48.58</v>
      </c>
      <c r="GY30">
        <v>48.83</v>
      </c>
      <c r="GZ30">
        <v>48.96</v>
      </c>
      <c r="HA30">
        <v>48.9</v>
      </c>
      <c r="HB30">
        <v>49.01</v>
      </c>
      <c r="HC30">
        <v>48.81</v>
      </c>
      <c r="HD30">
        <v>48.88</v>
      </c>
      <c r="HE30">
        <v>48.67</v>
      </c>
      <c r="HF30">
        <v>48.56</v>
      </c>
      <c r="HG30">
        <v>48.31</v>
      </c>
      <c r="HH30">
        <v>48.23</v>
      </c>
      <c r="HI30">
        <v>48.2</v>
      </c>
      <c r="HJ30">
        <v>48.23</v>
      </c>
      <c r="HK30">
        <v>48.45</v>
      </c>
      <c r="HL30">
        <v>48.72</v>
      </c>
      <c r="HM30">
        <v>48.61</v>
      </c>
      <c r="HN30">
        <v>48.66</v>
      </c>
      <c r="HO30">
        <v>48.87</v>
      </c>
      <c r="HP30">
        <v>48.9</v>
      </c>
      <c r="HQ30">
        <v>48.7</v>
      </c>
      <c r="HR30">
        <v>48.82</v>
      </c>
      <c r="HS30">
        <v>48.81</v>
      </c>
      <c r="HT30">
        <v>48.81</v>
      </c>
      <c r="HU30">
        <v>48.84</v>
      </c>
      <c r="HV30">
        <v>48.68</v>
      </c>
      <c r="HW30">
        <v>48.78</v>
      </c>
      <c r="HX30">
        <v>48.74</v>
      </c>
      <c r="HY30">
        <v>48.48</v>
      </c>
      <c r="HZ30">
        <v>48.48</v>
      </c>
      <c r="IA30">
        <v>48.35</v>
      </c>
      <c r="IB30">
        <v>48.5</v>
      </c>
      <c r="IC30">
        <v>48.4</v>
      </c>
      <c r="ID30">
        <v>48.67</v>
      </c>
      <c r="IE30">
        <v>48.63</v>
      </c>
      <c r="IF30">
        <v>48.48</v>
      </c>
      <c r="IG30">
        <v>48.38</v>
      </c>
      <c r="IH30">
        <v>48.28</v>
      </c>
      <c r="II30">
        <v>48.16</v>
      </c>
      <c r="IJ30">
        <v>48.15</v>
      </c>
      <c r="IK30">
        <v>48.08</v>
      </c>
      <c r="IL30">
        <v>48.24</v>
      </c>
      <c r="IM30">
        <v>48.06</v>
      </c>
      <c r="IN30">
        <v>48.19</v>
      </c>
      <c r="IO30">
        <v>48.56</v>
      </c>
      <c r="IP30">
        <v>48.53</v>
      </c>
      <c r="IQ30">
        <v>48.49</v>
      </c>
      <c r="IR30">
        <v>48.5</v>
      </c>
      <c r="IS30">
        <v>48.61</v>
      </c>
      <c r="IT30">
        <v>48.53</v>
      </c>
      <c r="IU30">
        <v>48.76</v>
      </c>
      <c r="IV30">
        <v>48.57</v>
      </c>
      <c r="IW30">
        <v>48.27</v>
      </c>
      <c r="IX30">
        <v>48.27</v>
      </c>
      <c r="IY30">
        <v>48.39</v>
      </c>
      <c r="IZ30">
        <v>48.39</v>
      </c>
      <c r="JA30">
        <v>48.28</v>
      </c>
      <c r="JB30">
        <v>48.27</v>
      </c>
      <c r="JC30">
        <v>48.32</v>
      </c>
      <c r="JD30">
        <v>48.43</v>
      </c>
      <c r="JE30">
        <v>48.27</v>
      </c>
      <c r="JF30">
        <v>48.2</v>
      </c>
      <c r="JG30">
        <v>48.11</v>
      </c>
      <c r="JH30">
        <v>48.18</v>
      </c>
      <c r="JI30">
        <v>48.13</v>
      </c>
      <c r="JJ30">
        <v>48.16</v>
      </c>
      <c r="JK30">
        <v>47.97</v>
      </c>
      <c r="JL30">
        <v>47.94</v>
      </c>
      <c r="JM30">
        <v>47.81</v>
      </c>
      <c r="JN30">
        <v>47.76</v>
      </c>
      <c r="JO30">
        <v>47.83</v>
      </c>
      <c r="JP30">
        <v>47.57</v>
      </c>
      <c r="JQ30">
        <v>47.41</v>
      </c>
      <c r="JR30">
        <v>47.51</v>
      </c>
      <c r="JS30">
        <v>47.59</v>
      </c>
      <c r="JT30">
        <v>47.49</v>
      </c>
      <c r="JU30">
        <v>47.79</v>
      </c>
      <c r="JV30">
        <v>47.72</v>
      </c>
      <c r="JW30">
        <v>48.01</v>
      </c>
      <c r="JX30">
        <v>47.76</v>
      </c>
      <c r="JY30">
        <v>47.96</v>
      </c>
      <c r="JZ30">
        <v>47.78</v>
      </c>
      <c r="KA30">
        <v>47.5</v>
      </c>
      <c r="KB30">
        <v>47.41</v>
      </c>
      <c r="KC30">
        <v>47.38</v>
      </c>
      <c r="KD30">
        <v>47.48</v>
      </c>
      <c r="KE30">
        <v>47.61</v>
      </c>
      <c r="KF30">
        <v>47.72</v>
      </c>
      <c r="KG30">
        <v>47.44</v>
      </c>
      <c r="KH30">
        <v>47.67</v>
      </c>
      <c r="KI30">
        <v>47.75</v>
      </c>
      <c r="KJ30">
        <v>47.69</v>
      </c>
      <c r="KK30">
        <v>47.68</v>
      </c>
      <c r="KL30">
        <v>47.86</v>
      </c>
      <c r="KM30">
        <v>48.06</v>
      </c>
      <c r="KN30">
        <v>48.27</v>
      </c>
      <c r="KO30">
        <v>48.08</v>
      </c>
      <c r="KP30">
        <v>48.34</v>
      </c>
      <c r="KQ30">
        <v>48.48</v>
      </c>
      <c r="KR30">
        <v>48.29</v>
      </c>
      <c r="KS30">
        <v>48.33</v>
      </c>
      <c r="KT30">
        <v>48.32</v>
      </c>
      <c r="KU30">
        <v>48.69</v>
      </c>
      <c r="KV30">
        <v>48.62</v>
      </c>
      <c r="KW30">
        <v>48.81</v>
      </c>
      <c r="KX30">
        <v>48.86</v>
      </c>
      <c r="KY30">
        <v>48.91</v>
      </c>
      <c r="KZ30">
        <v>48.95</v>
      </c>
      <c r="LA30">
        <v>48.94</v>
      </c>
      <c r="LB30">
        <v>48.72</v>
      </c>
      <c r="LC30">
        <v>48.97</v>
      </c>
      <c r="LD30">
        <v>49.11</v>
      </c>
      <c r="LE30">
        <v>49.36</v>
      </c>
      <c r="LF30">
        <v>49.23</v>
      </c>
      <c r="LG30">
        <v>49.44</v>
      </c>
      <c r="LH30">
        <v>49.47</v>
      </c>
      <c r="LI30">
        <v>49.74</v>
      </c>
      <c r="LJ30">
        <v>49.89</v>
      </c>
      <c r="LK30">
        <v>49.83</v>
      </c>
      <c r="LL30">
        <v>49.62</v>
      </c>
      <c r="LM30">
        <v>49.6</v>
      </c>
      <c r="LN30">
        <v>49.72</v>
      </c>
      <c r="LO30">
        <v>50.13</v>
      </c>
      <c r="LP30">
        <v>50.3</v>
      </c>
      <c r="LQ30">
        <v>50.42</v>
      </c>
      <c r="LR30">
        <v>50.36</v>
      </c>
      <c r="LS30">
        <v>50.62</v>
      </c>
      <c r="LT30">
        <v>50.85</v>
      </c>
      <c r="LU30">
        <v>50.78</v>
      </c>
      <c r="LV30">
        <v>49.4</v>
      </c>
      <c r="LW30">
        <v>49.42</v>
      </c>
      <c r="LX30">
        <v>49.71</v>
      </c>
      <c r="LY30">
        <v>49.54</v>
      </c>
      <c r="LZ30">
        <v>49.37</v>
      </c>
      <c r="MA30">
        <v>49.18</v>
      </c>
      <c r="MB30">
        <v>49.33</v>
      </c>
      <c r="MC30">
        <v>49.03</v>
      </c>
      <c r="MD30">
        <v>48.91</v>
      </c>
      <c r="ME30">
        <v>49</v>
      </c>
      <c r="MF30">
        <v>48.96</v>
      </c>
      <c r="MG30">
        <v>48.89</v>
      </c>
      <c r="MH30">
        <v>49.1</v>
      </c>
      <c r="MI30">
        <v>49.1</v>
      </c>
      <c r="MJ30">
        <v>48.86</v>
      </c>
      <c r="MK30">
        <v>48.72</v>
      </c>
      <c r="ML30">
        <v>48.7</v>
      </c>
      <c r="MM30">
        <v>48.79</v>
      </c>
      <c r="MN30">
        <v>48.81</v>
      </c>
      <c r="MO30">
        <v>48.7</v>
      </c>
      <c r="MP30">
        <v>48.61</v>
      </c>
      <c r="MQ30">
        <v>48.8</v>
      </c>
      <c r="MR30">
        <v>48.73</v>
      </c>
      <c r="MS30">
        <v>48.91</v>
      </c>
      <c r="MT30">
        <v>48.89</v>
      </c>
      <c r="MU30">
        <v>49.08</v>
      </c>
      <c r="MV30">
        <v>49.1</v>
      </c>
      <c r="MW30">
        <v>48.86</v>
      </c>
      <c r="MX30">
        <v>48.64</v>
      </c>
      <c r="MY30">
        <v>48.79</v>
      </c>
      <c r="MZ30">
        <v>48.71</v>
      </c>
      <c r="NA30">
        <v>48.6</v>
      </c>
      <c r="NB30">
        <v>48.62</v>
      </c>
      <c r="NC30">
        <v>48.67</v>
      </c>
      <c r="ND30">
        <v>48.49</v>
      </c>
      <c r="NE30">
        <v>48.79</v>
      </c>
      <c r="NF30">
        <v>48.78</v>
      </c>
      <c r="NG30">
        <v>48.67</v>
      </c>
      <c r="NH30">
        <v>48.68</v>
      </c>
      <c r="NI30">
        <v>48.47</v>
      </c>
      <c r="NJ30">
        <v>48.6</v>
      </c>
      <c r="NK30">
        <v>48.78</v>
      </c>
      <c r="NL30">
        <v>48.69</v>
      </c>
      <c r="NM30">
        <v>48.61</v>
      </c>
      <c r="NN30">
        <v>48.66</v>
      </c>
      <c r="NO30">
        <v>48.73</v>
      </c>
      <c r="NP30">
        <v>48.72</v>
      </c>
      <c r="NQ30">
        <v>48.68</v>
      </c>
      <c r="NR30">
        <v>48.95</v>
      </c>
      <c r="NS30">
        <v>48.99</v>
      </c>
      <c r="NT30">
        <v>49.06</v>
      </c>
      <c r="NU30">
        <v>49.1</v>
      </c>
      <c r="NV30">
        <v>49.03</v>
      </c>
      <c r="NW30">
        <v>49.03</v>
      </c>
      <c r="NX30">
        <v>48.98</v>
      </c>
      <c r="NY30">
        <v>48.81</v>
      </c>
      <c r="NZ30">
        <v>48.8</v>
      </c>
      <c r="OA30">
        <v>48.8</v>
      </c>
      <c r="OB30">
        <v>48.86</v>
      </c>
      <c r="OC30">
        <v>48.96</v>
      </c>
      <c r="OD30">
        <v>48.97</v>
      </c>
      <c r="OE30">
        <v>49.17</v>
      </c>
      <c r="OF30">
        <v>49.03</v>
      </c>
      <c r="OG30">
        <v>49.09</v>
      </c>
      <c r="OH30">
        <v>49.24</v>
      </c>
      <c r="OI30">
        <v>49.19</v>
      </c>
      <c r="OJ30">
        <v>48.88</v>
      </c>
      <c r="OK30">
        <v>48.84</v>
      </c>
      <c r="OL30">
        <v>48.92</v>
      </c>
      <c r="OM30">
        <v>49.07</v>
      </c>
      <c r="ON30">
        <v>48.93</v>
      </c>
      <c r="OO30">
        <v>48.865000000000002</v>
      </c>
      <c r="OP30" t="str">
        <v>Close</v>
      </c>
    </row>
    <row r="31" spans="1:406" x14ac:dyDescent="0.2">
      <c r="A31" t="s">
        <v>59</v>
      </c>
      <c r="B31" t="str">
        <v>SPDR Gold Shares</v>
      </c>
      <c r="D31" s="5">
        <v>215.52010000000001</v>
      </c>
      <c r="E31" s="6">
        <v>0.1767</v>
      </c>
      <c r="F31">
        <v>216.21899999999999</v>
      </c>
      <c r="G31">
        <v>168.3</v>
      </c>
      <c r="H31" s="7">
        <v>7167422</v>
      </c>
      <c r="I31" s="2">
        <f t="shared" si="12"/>
        <v>0.13003408137583899</v>
      </c>
      <c r="J31" s="2">
        <f t="shared" si="13"/>
        <v>0.2395473629723357</v>
      </c>
      <c r="K31" s="2">
        <f t="shared" si="14"/>
        <v>0.10059719546189694</v>
      </c>
      <c r="L31" s="2">
        <f t="shared" si="15"/>
        <v>0.12009507516859097</v>
      </c>
      <c r="M31" s="4">
        <f t="shared" si="1"/>
        <v>2.9160829607446495E-2</v>
      </c>
      <c r="N31" s="4">
        <f t="shared" si="2"/>
        <v>-0.12547801201356701</v>
      </c>
      <c r="O31" s="4">
        <f t="shared" si="3"/>
        <v>-1.3785490620309204E-2</v>
      </c>
      <c r="P31" s="4">
        <f t="shared" si="4"/>
        <v>-2.606388180262309E-2</v>
      </c>
      <c r="Q31" t="str">
        <v>Equity</v>
      </c>
      <c r="R31" s="7">
        <v>54225509400</v>
      </c>
      <c r="S31" t="str">
        <v>78463V107</v>
      </c>
      <c r="T31" t="str">
        <v>The Trust holds gold bars and from time to time, issues Baskets in exchange for deposits of gold and distributes gold in connection with redemptions of Baskets. The investment objective of the Trust is for the Shares to reflect the performance of the price of gold bullion, less the Trust’s expenses. The Sponsor believes that, for many investors, the Shares represent a cost-effective investment in gold.</v>
      </c>
      <c r="U31" t="str">
        <v>US</v>
      </c>
      <c r="V31" s="2">
        <v>4.0000000000000001E-3</v>
      </c>
      <c r="W31" t="str">
        <v>2004-11-18</v>
      </c>
      <c r="X31" t="str">
        <v>US78463V1070</v>
      </c>
      <c r="Y31" s="7">
        <v>189.827</v>
      </c>
      <c r="Z31" t="str">
        <v>USD</v>
      </c>
      <c r="AA31" s="2"/>
      <c r="AB31" s="2"/>
      <c r="AD31" s="7">
        <f t="shared" si="5"/>
        <v>0</v>
      </c>
      <c r="AE31" s="7">
        <f t="shared" si="6"/>
        <v>0</v>
      </c>
      <c r="AF31" s="7">
        <f t="shared" si="7"/>
        <v>0</v>
      </c>
      <c r="AG31" s="7">
        <f t="shared" si="8"/>
        <v>0</v>
      </c>
      <c r="AH31" s="7">
        <f>SUM([1]!_xldudf_WISEPRICE($A31,"close",,DATE(YEAR($B$1),1,2)))</f>
        <v>190.72</v>
      </c>
      <c r="AI31" s="7">
        <f t="shared" si="9"/>
        <v>173.87</v>
      </c>
      <c r="AJ31" s="7">
        <f t="shared" si="10"/>
        <v>161.66</v>
      </c>
      <c r="AK31" s="7">
        <f t="shared" si="11"/>
        <v>122.24</v>
      </c>
      <c r="AO31" cm="1">
        <f t="array" ref="AO31:OP31">TRANSPOSE(INDEX(_xlfn._xlws.SORT(_xldudf_WISEPRICE(A31,"close",365)),,2))</f>
        <v>153.65</v>
      </c>
      <c r="AP31">
        <v>154</v>
      </c>
      <c r="AQ31">
        <v>154.97999999999999</v>
      </c>
      <c r="AR31">
        <v>154.74</v>
      </c>
      <c r="AS31">
        <v>153.16</v>
      </c>
      <c r="AT31">
        <v>151.91</v>
      </c>
      <c r="AU31">
        <v>153.46</v>
      </c>
      <c r="AV31">
        <v>152.38999999999999</v>
      </c>
      <c r="AW31">
        <v>151.81</v>
      </c>
      <c r="AX31">
        <v>156.47</v>
      </c>
      <c r="AY31">
        <v>155.85</v>
      </c>
      <c r="AZ31">
        <v>159.44999999999999</v>
      </c>
      <c r="BA31">
        <v>158.65</v>
      </c>
      <c r="BB31">
        <v>163.47999999999999</v>
      </c>
      <c r="BC31">
        <v>164.56</v>
      </c>
      <c r="BD31">
        <v>164.92</v>
      </c>
      <c r="BE31">
        <v>165.5</v>
      </c>
      <c r="BF31">
        <v>165.12</v>
      </c>
      <c r="BG31">
        <v>163.92</v>
      </c>
      <c r="BH31">
        <v>162.79</v>
      </c>
      <c r="BI31">
        <v>161.88</v>
      </c>
      <c r="BJ31">
        <v>162.07</v>
      </c>
      <c r="BK31">
        <v>163.08000000000001</v>
      </c>
      <c r="BL31">
        <v>163.22</v>
      </c>
      <c r="BM31">
        <v>161.93</v>
      </c>
      <c r="BN31">
        <v>162.72999999999999</v>
      </c>
      <c r="BO31">
        <v>164.81</v>
      </c>
      <c r="BP31">
        <v>167.84</v>
      </c>
      <c r="BQ31">
        <v>167.26</v>
      </c>
      <c r="BR31">
        <v>164.39</v>
      </c>
      <c r="BS31">
        <v>164.84</v>
      </c>
      <c r="BT31">
        <v>166.33</v>
      </c>
      <c r="BU31">
        <v>166.47</v>
      </c>
      <c r="BV31">
        <v>167.06</v>
      </c>
      <c r="BW31">
        <v>165.68</v>
      </c>
      <c r="BX31">
        <v>168.51</v>
      </c>
      <c r="BY31">
        <v>168.1</v>
      </c>
      <c r="BZ31">
        <v>165.35</v>
      </c>
      <c r="CA31">
        <v>166.79</v>
      </c>
      <c r="CB31">
        <v>166.32</v>
      </c>
      <c r="CC31">
        <v>169.08</v>
      </c>
      <c r="CD31">
        <v>168.8</v>
      </c>
      <c r="CE31">
        <v>166.76</v>
      </c>
      <c r="CF31">
        <v>167.26</v>
      </c>
      <c r="CG31">
        <v>168.67</v>
      </c>
      <c r="CH31">
        <v>167.91</v>
      </c>
      <c r="CI31">
        <v>168.85</v>
      </c>
      <c r="CJ31">
        <v>169.64</v>
      </c>
      <c r="CK31">
        <v>171.06</v>
      </c>
      <c r="CL31">
        <v>172.67</v>
      </c>
      <c r="CM31">
        <v>170.52</v>
      </c>
      <c r="CN31">
        <v>173.71</v>
      </c>
      <c r="CO31">
        <v>174.1</v>
      </c>
      <c r="CP31">
        <v>174.74</v>
      </c>
      <c r="CQ31">
        <v>174.62</v>
      </c>
      <c r="CR31">
        <v>176.64</v>
      </c>
      <c r="CS31">
        <v>178.76</v>
      </c>
      <c r="CT31">
        <v>177.59</v>
      </c>
      <c r="CU31">
        <v>177.08</v>
      </c>
      <c r="CV31">
        <v>179.89</v>
      </c>
      <c r="CW31">
        <v>179.29</v>
      </c>
      <c r="CX31">
        <v>179.63</v>
      </c>
      <c r="CY31">
        <v>180.28</v>
      </c>
      <c r="CZ31">
        <v>181.11</v>
      </c>
      <c r="DA31">
        <v>179.47</v>
      </c>
      <c r="DB31">
        <v>179.22</v>
      </c>
      <c r="DC31">
        <v>178.76</v>
      </c>
      <c r="DD31">
        <v>179.41</v>
      </c>
      <c r="DE31">
        <v>181.67</v>
      </c>
      <c r="DF31">
        <v>177.9</v>
      </c>
      <c r="DG31">
        <v>173.46</v>
      </c>
      <c r="DH31">
        <v>173.82</v>
      </c>
      <c r="DI31">
        <v>173.98</v>
      </c>
      <c r="DJ31">
        <v>174.41</v>
      </c>
      <c r="DK31">
        <v>173.03</v>
      </c>
      <c r="DL31">
        <v>173.36</v>
      </c>
      <c r="DM31">
        <v>172.48</v>
      </c>
      <c r="DN31">
        <v>172.61</v>
      </c>
      <c r="DO31">
        <v>170.89</v>
      </c>
      <c r="DP31">
        <v>170.75</v>
      </c>
      <c r="DQ31">
        <v>171.26</v>
      </c>
      <c r="DR31">
        <v>170.62</v>
      </c>
      <c r="DS31">
        <v>169.66</v>
      </c>
      <c r="DT31">
        <v>169.57</v>
      </c>
      <c r="DU31">
        <v>168.35</v>
      </c>
      <c r="DV31">
        <v>169.01</v>
      </c>
      <c r="DW31">
        <v>169.78</v>
      </c>
      <c r="DX31">
        <v>170.76</v>
      </c>
      <c r="DY31">
        <v>170.66</v>
      </c>
      <c r="DZ31">
        <v>172.49</v>
      </c>
      <c r="EA31">
        <v>171.62</v>
      </c>
      <c r="EB31">
        <v>168.62</v>
      </c>
      <c r="EC31">
        <v>168.54</v>
      </c>
      <c r="ED31">
        <v>170.2</v>
      </c>
      <c r="EE31">
        <v>173.87</v>
      </c>
      <c r="EF31">
        <v>177.86</v>
      </c>
      <c r="EG31">
        <v>176.83</v>
      </c>
      <c r="EH31">
        <v>178.21</v>
      </c>
      <c r="EI31">
        <v>178.57</v>
      </c>
      <c r="EJ31">
        <v>183.77</v>
      </c>
      <c r="EK31">
        <v>183.84</v>
      </c>
      <c r="EL31">
        <v>180.37</v>
      </c>
      <c r="EM31">
        <v>183.44</v>
      </c>
      <c r="EN31">
        <v>185.74</v>
      </c>
      <c r="EO31">
        <v>183.65</v>
      </c>
      <c r="EP31">
        <v>181.95</v>
      </c>
      <c r="EQ31">
        <v>183.44</v>
      </c>
      <c r="ER31">
        <v>182.53</v>
      </c>
      <c r="ES31">
        <v>184.18</v>
      </c>
      <c r="ET31">
        <v>183.22</v>
      </c>
      <c r="EU31">
        <v>184.54</v>
      </c>
      <c r="EV31">
        <v>187.98</v>
      </c>
      <c r="EW31">
        <v>187.83</v>
      </c>
      <c r="EX31">
        <v>186.49</v>
      </c>
      <c r="EY31">
        <v>185.11</v>
      </c>
      <c r="EZ31">
        <v>186.28</v>
      </c>
      <c r="FA31">
        <v>187.19</v>
      </c>
      <c r="FB31">
        <v>189.72</v>
      </c>
      <c r="FC31">
        <v>186.36</v>
      </c>
      <c r="FD31">
        <v>185.53</v>
      </c>
      <c r="FE31">
        <v>186.25</v>
      </c>
      <c r="FF31">
        <v>185.36</v>
      </c>
      <c r="FG31">
        <v>186.09</v>
      </c>
      <c r="FH31">
        <v>184.25</v>
      </c>
      <c r="FI31">
        <v>184.81</v>
      </c>
      <c r="FJ31">
        <v>185.75</v>
      </c>
      <c r="FK31">
        <v>184.74</v>
      </c>
      <c r="FL31">
        <v>184.75</v>
      </c>
      <c r="FM31">
        <v>184.8</v>
      </c>
      <c r="FN31">
        <v>183.97</v>
      </c>
      <c r="FO31">
        <v>187.52</v>
      </c>
      <c r="FP31">
        <v>189.11</v>
      </c>
      <c r="FQ31">
        <v>190.44</v>
      </c>
      <c r="FR31">
        <v>187.46</v>
      </c>
      <c r="FS31">
        <v>187.69</v>
      </c>
      <c r="FT31">
        <v>189.02</v>
      </c>
      <c r="FU31">
        <v>188.75</v>
      </c>
      <c r="FV31">
        <v>187.13</v>
      </c>
      <c r="FW31">
        <v>186.81</v>
      </c>
      <c r="FX31">
        <v>187.21</v>
      </c>
      <c r="FY31">
        <v>184.87</v>
      </c>
      <c r="FZ31">
        <v>184.23</v>
      </c>
      <c r="GA31">
        <v>181.84</v>
      </c>
      <c r="GB31">
        <v>183.64</v>
      </c>
      <c r="GC31">
        <v>183.21</v>
      </c>
      <c r="GD31">
        <v>183.43</v>
      </c>
      <c r="GE31">
        <v>181.95</v>
      </c>
      <c r="GF31">
        <v>180.2</v>
      </c>
      <c r="GG31">
        <v>180.92</v>
      </c>
      <c r="GH31">
        <v>182.04</v>
      </c>
      <c r="GI31">
        <v>182.32</v>
      </c>
      <c r="GJ31">
        <v>183.76</v>
      </c>
      <c r="GK31">
        <v>181.05</v>
      </c>
      <c r="GL31">
        <v>182.14</v>
      </c>
      <c r="GM31">
        <v>182.34</v>
      </c>
      <c r="GN31">
        <v>180.15</v>
      </c>
      <c r="GO31">
        <v>182.53</v>
      </c>
      <c r="GP31">
        <v>182.04</v>
      </c>
      <c r="GQ31">
        <v>181.88</v>
      </c>
      <c r="GR31">
        <v>180.54</v>
      </c>
      <c r="GS31">
        <v>180.64</v>
      </c>
      <c r="GT31">
        <v>181.91</v>
      </c>
      <c r="GU31">
        <v>181.63</v>
      </c>
      <c r="GV31">
        <v>179.75</v>
      </c>
      <c r="GW31">
        <v>179.49</v>
      </c>
      <c r="GX31">
        <v>177.71</v>
      </c>
      <c r="GY31">
        <v>178.2</v>
      </c>
      <c r="GZ31">
        <v>178.51</v>
      </c>
      <c r="HA31">
        <v>177.69</v>
      </c>
      <c r="HB31">
        <v>177.28</v>
      </c>
      <c r="HC31">
        <v>177.09</v>
      </c>
      <c r="HD31">
        <v>178.27</v>
      </c>
      <c r="HE31">
        <v>178.47</v>
      </c>
      <c r="HF31">
        <v>177.84</v>
      </c>
      <c r="HG31">
        <v>177.31</v>
      </c>
      <c r="HH31">
        <v>178.64</v>
      </c>
      <c r="HI31">
        <v>178.78</v>
      </c>
      <c r="HJ31">
        <v>179.45</v>
      </c>
      <c r="HK31">
        <v>181.88</v>
      </c>
      <c r="HL31">
        <v>182.01</v>
      </c>
      <c r="HM31">
        <v>181.43</v>
      </c>
      <c r="HN31">
        <v>181.56</v>
      </c>
      <c r="HO31">
        <v>183.64</v>
      </c>
      <c r="HP31">
        <v>183.67</v>
      </c>
      <c r="HQ31">
        <v>182.74</v>
      </c>
      <c r="HR31">
        <v>182.18</v>
      </c>
      <c r="HS31">
        <v>181.4</v>
      </c>
      <c r="HT31">
        <v>182.41</v>
      </c>
      <c r="HU31">
        <v>183.3</v>
      </c>
      <c r="HV31">
        <v>180.42</v>
      </c>
      <c r="HW31">
        <v>181.86</v>
      </c>
      <c r="HX31">
        <v>182.35</v>
      </c>
      <c r="HY31">
        <v>180.46</v>
      </c>
      <c r="HZ31">
        <v>179.6</v>
      </c>
      <c r="IA31">
        <v>179.54</v>
      </c>
      <c r="IB31">
        <v>180.19</v>
      </c>
      <c r="IC31">
        <v>179.78</v>
      </c>
      <c r="ID31">
        <v>178.64</v>
      </c>
      <c r="IE31">
        <v>177.79</v>
      </c>
      <c r="IF31">
        <v>177.6</v>
      </c>
      <c r="IG31">
        <v>177.6</v>
      </c>
      <c r="IH31">
        <v>177.06</v>
      </c>
      <c r="II31">
        <v>176.59</v>
      </c>
      <c r="IJ31">
        <v>175.57</v>
      </c>
      <c r="IK31">
        <v>175.3</v>
      </c>
      <c r="IL31">
        <v>175.33</v>
      </c>
      <c r="IM31">
        <v>175.81</v>
      </c>
      <c r="IN31">
        <v>176.1</v>
      </c>
      <c r="IO31">
        <v>177.89</v>
      </c>
      <c r="IP31">
        <v>177.85</v>
      </c>
      <c r="IQ31">
        <v>177.62</v>
      </c>
      <c r="IR31">
        <v>178.13</v>
      </c>
      <c r="IS31">
        <v>179.87</v>
      </c>
      <c r="IT31">
        <v>180.32</v>
      </c>
      <c r="IU31">
        <v>180.02</v>
      </c>
      <c r="IV31">
        <v>180.11</v>
      </c>
      <c r="IW31">
        <v>178.64</v>
      </c>
      <c r="IX31">
        <v>177.83</v>
      </c>
      <c r="IY31">
        <v>178.02</v>
      </c>
      <c r="IZ31">
        <v>178.08</v>
      </c>
      <c r="JA31">
        <v>178.41</v>
      </c>
      <c r="JB31">
        <v>177.49</v>
      </c>
      <c r="JC31">
        <v>177.08</v>
      </c>
      <c r="JD31">
        <v>177.17</v>
      </c>
      <c r="JE31">
        <v>178.34</v>
      </c>
      <c r="JF31">
        <v>179.39</v>
      </c>
      <c r="JG31">
        <v>179.22</v>
      </c>
      <c r="JH31">
        <v>179.35</v>
      </c>
      <c r="JI31">
        <v>178.05</v>
      </c>
      <c r="JJ31">
        <v>178.62</v>
      </c>
      <c r="JK31">
        <v>177.7</v>
      </c>
      <c r="JL31">
        <v>176.28</v>
      </c>
      <c r="JM31">
        <v>174.1</v>
      </c>
      <c r="JN31">
        <v>173.23</v>
      </c>
      <c r="JO31">
        <v>171.45</v>
      </c>
      <c r="JP31">
        <v>169.65</v>
      </c>
      <c r="JQ31">
        <v>169.16</v>
      </c>
      <c r="JR31">
        <v>169.14</v>
      </c>
      <c r="JS31">
        <v>168.83</v>
      </c>
      <c r="JT31">
        <v>169.7</v>
      </c>
      <c r="JU31">
        <v>172.82</v>
      </c>
      <c r="JV31">
        <v>172.53</v>
      </c>
      <c r="JW31">
        <v>173.79</v>
      </c>
      <c r="JX31">
        <v>173.26</v>
      </c>
      <c r="JY31">
        <v>178.83</v>
      </c>
      <c r="JZ31">
        <v>177.96</v>
      </c>
      <c r="KA31">
        <v>178.29</v>
      </c>
      <c r="KB31">
        <v>180.87</v>
      </c>
      <c r="KC31">
        <v>183.09</v>
      </c>
      <c r="KD31">
        <v>183.59</v>
      </c>
      <c r="KE31">
        <v>182.97</v>
      </c>
      <c r="KF31">
        <v>182.95</v>
      </c>
      <c r="KG31">
        <v>183.72</v>
      </c>
      <c r="KH31">
        <v>184.01</v>
      </c>
      <c r="KI31">
        <v>186.15</v>
      </c>
      <c r="KJ31">
        <v>185.1</v>
      </c>
      <c r="KK31">
        <v>184.09</v>
      </c>
      <c r="KL31">
        <v>183.51</v>
      </c>
      <c r="KM31">
        <v>184.12</v>
      </c>
      <c r="KN31">
        <v>184.79</v>
      </c>
      <c r="KO31">
        <v>183.35</v>
      </c>
      <c r="KP31">
        <v>182.59</v>
      </c>
      <c r="KQ31">
        <v>180.77</v>
      </c>
      <c r="KR31">
        <v>181.49</v>
      </c>
      <c r="KS31">
        <v>179.51</v>
      </c>
      <c r="KT31">
        <v>180.51</v>
      </c>
      <c r="KU31">
        <v>182.12</v>
      </c>
      <c r="KV31">
        <v>181.64</v>
      </c>
      <c r="KW31">
        <v>183.69</v>
      </c>
      <c r="KX31">
        <v>183.67</v>
      </c>
      <c r="KY31">
        <v>183.37</v>
      </c>
      <c r="KZ31">
        <v>185.35</v>
      </c>
      <c r="LA31">
        <v>184.56</v>
      </c>
      <c r="LB31">
        <v>185.52</v>
      </c>
      <c r="LC31">
        <v>186.77</v>
      </c>
      <c r="LD31">
        <v>189.26</v>
      </c>
      <c r="LE31">
        <v>189.54</v>
      </c>
      <c r="LF31">
        <v>188.75</v>
      </c>
      <c r="LG31">
        <v>192.01</v>
      </c>
      <c r="LH31">
        <v>187.86</v>
      </c>
      <c r="LI31">
        <v>187.15</v>
      </c>
      <c r="LJ31">
        <v>187.84</v>
      </c>
      <c r="LK31">
        <v>188.15</v>
      </c>
      <c r="LL31">
        <v>185.64</v>
      </c>
      <c r="LM31">
        <v>183.59</v>
      </c>
      <c r="LN31">
        <v>183.49</v>
      </c>
      <c r="LO31">
        <v>187.63</v>
      </c>
      <c r="LP31">
        <v>188.73</v>
      </c>
      <c r="LQ31">
        <v>187</v>
      </c>
      <c r="LR31">
        <v>187.85</v>
      </c>
      <c r="LS31">
        <v>189.13</v>
      </c>
      <c r="LT31">
        <v>188.1</v>
      </c>
      <c r="LU31">
        <v>189.43</v>
      </c>
      <c r="LV31">
        <v>190.27</v>
      </c>
      <c r="LW31">
        <v>191.72</v>
      </c>
      <c r="LX31">
        <v>192.59</v>
      </c>
      <c r="LY31">
        <v>191.47</v>
      </c>
      <c r="LZ31">
        <v>191.17</v>
      </c>
      <c r="MA31">
        <v>190.72</v>
      </c>
      <c r="MB31">
        <v>189.13</v>
      </c>
      <c r="MC31">
        <v>189.32</v>
      </c>
      <c r="MD31">
        <v>189.35</v>
      </c>
      <c r="ME31">
        <v>187.87</v>
      </c>
      <c r="MF31">
        <v>187.93</v>
      </c>
      <c r="MG31">
        <v>187.5</v>
      </c>
      <c r="MH31">
        <v>187.87</v>
      </c>
      <c r="MI31">
        <v>189.71</v>
      </c>
      <c r="MJ31">
        <v>187.91</v>
      </c>
      <c r="MK31">
        <v>185.84</v>
      </c>
      <c r="ML31">
        <v>187.37</v>
      </c>
      <c r="MM31">
        <v>187.93</v>
      </c>
      <c r="MN31">
        <v>187.22</v>
      </c>
      <c r="MO31">
        <v>187.95</v>
      </c>
      <c r="MP31">
        <v>186.4</v>
      </c>
      <c r="MQ31">
        <v>187.14</v>
      </c>
      <c r="MR31">
        <v>187.01</v>
      </c>
      <c r="MS31">
        <v>188.33</v>
      </c>
      <c r="MT31">
        <v>188.59</v>
      </c>
      <c r="MU31">
        <v>188.45</v>
      </c>
      <c r="MV31">
        <v>190.41</v>
      </c>
      <c r="MW31">
        <v>188.61</v>
      </c>
      <c r="MX31">
        <v>187.57</v>
      </c>
      <c r="MY31">
        <v>188.55</v>
      </c>
      <c r="MZ31">
        <v>188.5</v>
      </c>
      <c r="NA31">
        <v>188.33</v>
      </c>
      <c r="NB31">
        <v>187.6</v>
      </c>
      <c r="NC31">
        <v>187.11</v>
      </c>
      <c r="ND31">
        <v>184.53</v>
      </c>
      <c r="NE31">
        <v>184.42</v>
      </c>
      <c r="NF31">
        <v>185.66</v>
      </c>
      <c r="NG31">
        <v>186.34</v>
      </c>
      <c r="NH31">
        <v>187.47</v>
      </c>
      <c r="NI31">
        <v>187.48</v>
      </c>
      <c r="NJ31">
        <v>187.56</v>
      </c>
      <c r="NK31">
        <v>188.62</v>
      </c>
      <c r="NL31">
        <v>188.2</v>
      </c>
      <c r="NM31">
        <v>188</v>
      </c>
      <c r="NN31">
        <v>188.34</v>
      </c>
      <c r="NO31">
        <v>189.31</v>
      </c>
      <c r="NP31">
        <v>192.89</v>
      </c>
      <c r="NQ31">
        <v>196.01</v>
      </c>
      <c r="NR31">
        <v>197.19</v>
      </c>
      <c r="NS31">
        <v>198.81</v>
      </c>
      <c r="NT31">
        <v>199.94</v>
      </c>
      <c r="NU31">
        <v>201.63</v>
      </c>
      <c r="NV31">
        <v>202</v>
      </c>
      <c r="NW31">
        <v>199.79</v>
      </c>
      <c r="NX31">
        <v>201.19</v>
      </c>
      <c r="NY31">
        <v>200.35</v>
      </c>
      <c r="NZ31">
        <v>199.71</v>
      </c>
      <c r="OA31">
        <v>200.03</v>
      </c>
      <c r="OB31">
        <v>199.8</v>
      </c>
      <c r="OC31">
        <v>202.18</v>
      </c>
      <c r="OD31">
        <v>201.97</v>
      </c>
      <c r="OE31">
        <v>200.35</v>
      </c>
      <c r="OF31">
        <v>200.99</v>
      </c>
      <c r="OG31">
        <v>201.64</v>
      </c>
      <c r="OH31">
        <v>203.1</v>
      </c>
      <c r="OI31">
        <v>205.72</v>
      </c>
      <c r="OJ31">
        <v>207.82</v>
      </c>
      <c r="OK31">
        <v>210.89</v>
      </c>
      <c r="OL31">
        <v>212.74</v>
      </c>
      <c r="OM31">
        <v>211.52</v>
      </c>
      <c r="ON31">
        <v>215.14</v>
      </c>
      <c r="OO31">
        <v>215.65</v>
      </c>
      <c r="OP31" t="str">
        <v>Close</v>
      </c>
    </row>
    <row r="32" spans="1:406" x14ac:dyDescent="0.2">
      <c r="A32" t="s">
        <v>60</v>
      </c>
      <c r="B32" t="str">
        <v>iShares Russell 1000 Value ETF</v>
      </c>
      <c r="D32" s="5">
        <v>177.27</v>
      </c>
      <c r="E32" s="6">
        <v>0.29420000000000002</v>
      </c>
      <c r="F32">
        <v>179.56</v>
      </c>
      <c r="G32">
        <v>143.34</v>
      </c>
      <c r="H32" s="7">
        <v>2000124</v>
      </c>
      <c r="I32" s="2">
        <f t="shared" si="12"/>
        <v>6.8986311282638824E-2</v>
      </c>
      <c r="J32" s="2">
        <f t="shared" si="13"/>
        <v>0.21974817316134265</v>
      </c>
      <c r="K32" s="2">
        <f t="shared" si="14"/>
        <v>7.4184557261937067E-2</v>
      </c>
      <c r="L32" s="2">
        <f t="shared" si="15"/>
        <v>9.4240462264585378E-2</v>
      </c>
      <c r="M32" s="4">
        <f t="shared" si="1"/>
        <v>-3.1886940485753676E-2</v>
      </c>
      <c r="N32" s="4">
        <f t="shared" si="2"/>
        <v>-0.14527720182456005</v>
      </c>
      <c r="O32" s="4">
        <f t="shared" si="3"/>
        <v>-4.0198128820269075E-2</v>
      </c>
      <c r="P32" s="4">
        <f t="shared" si="4"/>
        <v>-5.1918494706628682E-2</v>
      </c>
      <c r="Q32" t="str">
        <v>Equity</v>
      </c>
      <c r="R32" s="7">
        <v>54835984525.949997</v>
      </c>
      <c r="S32" t="str">
        <v>464287598</v>
      </c>
      <c r="T32" t="str">
        <v>The fund generally invests at least 80% of its assets in the component securities of its underlying index and in investments that have economic characteristics that are substantially identical to the component securities of its underlying index (i.e., depositary receipts representing securities of the underlying index) and may invest up to 20% of its assets in certain futures, options and swap contracts, cash and cash equivalents.</v>
      </c>
      <c r="U32" t="str">
        <v>US</v>
      </c>
      <c r="V32" s="2">
        <v>1.9E-3</v>
      </c>
      <c r="W32" t="str">
        <v>2000-05-22</v>
      </c>
      <c r="X32" t="str">
        <v>US4642875987</v>
      </c>
      <c r="Y32" s="7">
        <v>176.78257400000001</v>
      </c>
      <c r="Z32" t="str">
        <v>USD</v>
      </c>
      <c r="AA32" s="2"/>
      <c r="AB32" s="2"/>
      <c r="AD32" s="7">
        <f t="shared" si="5"/>
        <v>0</v>
      </c>
      <c r="AE32" s="7">
        <f t="shared" si="6"/>
        <v>3.3381119999999997</v>
      </c>
      <c r="AF32" s="7">
        <f t="shared" si="7"/>
        <v>9.3201120000000017</v>
      </c>
      <c r="AG32" s="7">
        <f t="shared" si="8"/>
        <v>15.471112000000003</v>
      </c>
      <c r="AH32" s="7">
        <f>SUM([1]!_xldudf_WISEPRICE($A32,"close",,DATE(YEAR($B$1),1,2)))</f>
        <v>165.83</v>
      </c>
      <c r="AI32" s="7">
        <f t="shared" si="9"/>
        <v>148.07</v>
      </c>
      <c r="AJ32" s="7">
        <f t="shared" si="10"/>
        <v>150.54</v>
      </c>
      <c r="AK32" s="7">
        <f t="shared" si="11"/>
        <v>122.86</v>
      </c>
      <c r="AO32" cm="1">
        <f t="array" ref="AO32:OP32">TRANSPOSE(INDEX(_xlfn._xlws.SORT(_xldudf_WISEPRICE(A32,"close",365)),,2))</f>
        <v>144.76</v>
      </c>
      <c r="AP32">
        <v>147.02000000000001</v>
      </c>
      <c r="AQ32">
        <v>147.49</v>
      </c>
      <c r="AR32">
        <v>147.31</v>
      </c>
      <c r="AS32">
        <v>150.47</v>
      </c>
      <c r="AT32">
        <v>149.74</v>
      </c>
      <c r="AU32">
        <v>150.06</v>
      </c>
      <c r="AV32">
        <v>147.18</v>
      </c>
      <c r="AW32">
        <v>146.58000000000001</v>
      </c>
      <c r="AX32">
        <v>148.76</v>
      </c>
      <c r="AY32">
        <v>150.02000000000001</v>
      </c>
      <c r="AZ32">
        <v>150.75</v>
      </c>
      <c r="BA32">
        <v>148</v>
      </c>
      <c r="BB32">
        <v>154.5</v>
      </c>
      <c r="BC32">
        <v>155.59</v>
      </c>
      <c r="BD32">
        <v>154.38999999999999</v>
      </c>
      <c r="BE32">
        <v>155.52000000000001</v>
      </c>
      <c r="BF32">
        <v>154.28</v>
      </c>
      <c r="BG32">
        <v>153.74</v>
      </c>
      <c r="BH32">
        <v>154.75</v>
      </c>
      <c r="BI32">
        <v>154.74</v>
      </c>
      <c r="BJ32">
        <v>156.77000000000001</v>
      </c>
      <c r="BK32">
        <v>157.26</v>
      </c>
      <c r="BL32">
        <v>157.71</v>
      </c>
      <c r="BM32">
        <v>155.18</v>
      </c>
      <c r="BN32">
        <v>155.68</v>
      </c>
      <c r="BO32">
        <v>158.99</v>
      </c>
      <c r="BP32">
        <v>158.97</v>
      </c>
      <c r="BQ32">
        <v>158.85</v>
      </c>
      <c r="BR32">
        <v>155.77000000000001</v>
      </c>
      <c r="BS32">
        <v>153.96</v>
      </c>
      <c r="BT32">
        <v>153.88</v>
      </c>
      <c r="BU32">
        <v>154.69999999999999</v>
      </c>
      <c r="BV32">
        <v>153.54</v>
      </c>
      <c r="BW32">
        <v>155.66</v>
      </c>
      <c r="BX32">
        <v>155.69</v>
      </c>
      <c r="BY32">
        <v>154.96</v>
      </c>
      <c r="BZ32">
        <v>151.85</v>
      </c>
      <c r="CA32">
        <v>150.13999999999999</v>
      </c>
      <c r="CB32">
        <v>149.15</v>
      </c>
      <c r="CC32">
        <v>149.62</v>
      </c>
      <c r="CD32">
        <v>151.74</v>
      </c>
      <c r="CE32">
        <v>150.33000000000001</v>
      </c>
      <c r="CF32">
        <v>151.38999999999999</v>
      </c>
      <c r="CG32">
        <v>151.58000000000001</v>
      </c>
      <c r="CH32">
        <v>149.85</v>
      </c>
      <c r="CI32">
        <v>152</v>
      </c>
      <c r="CJ32">
        <v>151.65</v>
      </c>
      <c r="CK32">
        <v>151.6</v>
      </c>
      <c r="CL32">
        <v>153.38</v>
      </c>
      <c r="CM32">
        <v>152.27000000000001</v>
      </c>
      <c r="CN32">
        <v>155.43</v>
      </c>
      <c r="CO32">
        <v>154.80000000000001</v>
      </c>
      <c r="CP32">
        <v>155.91999999999999</v>
      </c>
      <c r="CQ32">
        <v>157.29</v>
      </c>
      <c r="CR32">
        <v>158.03</v>
      </c>
      <c r="CS32">
        <v>158.47999999999999</v>
      </c>
      <c r="CT32">
        <v>157.71</v>
      </c>
      <c r="CU32">
        <v>154.91</v>
      </c>
      <c r="CV32">
        <v>153.88</v>
      </c>
      <c r="CW32">
        <v>156.04</v>
      </c>
      <c r="CX32">
        <v>157.57</v>
      </c>
      <c r="CY32">
        <v>157.4</v>
      </c>
      <c r="CZ32">
        <v>157.72</v>
      </c>
      <c r="DA32">
        <v>158.94</v>
      </c>
      <c r="DB32">
        <v>158.81</v>
      </c>
      <c r="DC32">
        <v>157.27000000000001</v>
      </c>
      <c r="DD32">
        <v>159.44999999999999</v>
      </c>
      <c r="DE32">
        <v>160.4</v>
      </c>
      <c r="DF32">
        <v>161.56</v>
      </c>
      <c r="DG32">
        <v>160.19999999999999</v>
      </c>
      <c r="DH32">
        <v>159.24</v>
      </c>
      <c r="DI32">
        <v>160.72</v>
      </c>
      <c r="DJ32">
        <v>159.30000000000001</v>
      </c>
      <c r="DK32">
        <v>157.57</v>
      </c>
      <c r="DL32">
        <v>158.62</v>
      </c>
      <c r="DM32">
        <v>160.05000000000001</v>
      </c>
      <c r="DN32">
        <v>159.56</v>
      </c>
      <c r="DO32">
        <v>159.94999999999999</v>
      </c>
      <c r="DP32">
        <v>158.36000000000001</v>
      </c>
      <c r="DQ32">
        <v>158.21</v>
      </c>
      <c r="DR32">
        <v>155.34</v>
      </c>
      <c r="DS32">
        <v>154.99</v>
      </c>
      <c r="DT32">
        <v>155.31</v>
      </c>
      <c r="DU32">
        <v>154.35</v>
      </c>
      <c r="DV32">
        <v>154.31</v>
      </c>
      <c r="DW32">
        <v>153.83000000000001</v>
      </c>
      <c r="DX32">
        <v>153.53</v>
      </c>
      <c r="DY32">
        <v>154.6</v>
      </c>
      <c r="DZ32">
        <v>156.74</v>
      </c>
      <c r="EA32">
        <v>156.41</v>
      </c>
      <c r="EB32">
        <v>153.72999999999999</v>
      </c>
      <c r="EC32">
        <v>153.66999999999999</v>
      </c>
      <c r="ED32">
        <v>150.41999999999999</v>
      </c>
      <c r="EE32">
        <v>148.07</v>
      </c>
      <c r="EF32">
        <v>146.54</v>
      </c>
      <c r="EG32">
        <v>148.69</v>
      </c>
      <c r="EH32">
        <v>146.59</v>
      </c>
      <c r="EI32">
        <v>148.34</v>
      </c>
      <c r="EJ32">
        <v>145.65</v>
      </c>
      <c r="EK32">
        <v>147.58000000000001</v>
      </c>
      <c r="EL32">
        <v>149.53</v>
      </c>
      <c r="EM32">
        <v>146.55000000000001</v>
      </c>
      <c r="EN32">
        <v>145.19999999999999</v>
      </c>
      <c r="EO32">
        <v>146.38</v>
      </c>
      <c r="EP32">
        <v>147.56</v>
      </c>
      <c r="EQ32">
        <v>147.72</v>
      </c>
      <c r="ER32">
        <v>149.72999999999999</v>
      </c>
      <c r="ES32">
        <v>150.4</v>
      </c>
      <c r="ET32">
        <v>152.26</v>
      </c>
      <c r="EU32">
        <v>153.09</v>
      </c>
      <c r="EV32">
        <v>151.86000000000001</v>
      </c>
      <c r="EW32">
        <v>152.28</v>
      </c>
      <c r="EX32">
        <v>152.44</v>
      </c>
      <c r="EY32">
        <v>152.97999999999999</v>
      </c>
      <c r="EZ32">
        <v>153.66</v>
      </c>
      <c r="FA32">
        <v>153.22</v>
      </c>
      <c r="FB32">
        <v>154.46</v>
      </c>
      <c r="FC32">
        <v>154.31</v>
      </c>
      <c r="FD32">
        <v>155.05000000000001</v>
      </c>
      <c r="FE32">
        <v>155.11000000000001</v>
      </c>
      <c r="FF32">
        <v>155.1</v>
      </c>
      <c r="FG32">
        <v>154.04</v>
      </c>
      <c r="FH32">
        <v>154.13</v>
      </c>
      <c r="FI32">
        <v>154.44</v>
      </c>
      <c r="FJ32">
        <v>152.26</v>
      </c>
      <c r="FK32">
        <v>150.51</v>
      </c>
      <c r="FL32">
        <v>153.16</v>
      </c>
      <c r="FM32">
        <v>154.63</v>
      </c>
      <c r="FN32">
        <v>154.54</v>
      </c>
      <c r="FO32">
        <v>152.18</v>
      </c>
      <c r="FP32">
        <v>150.94999999999999</v>
      </c>
      <c r="FQ32">
        <v>149.53</v>
      </c>
      <c r="FR32">
        <v>151.93</v>
      </c>
      <c r="FS32">
        <v>152</v>
      </c>
      <c r="FT32">
        <v>151.38999999999999</v>
      </c>
      <c r="FU32">
        <v>151.25</v>
      </c>
      <c r="FV32">
        <v>150.47999999999999</v>
      </c>
      <c r="FW32">
        <v>150.36000000000001</v>
      </c>
      <c r="FX32">
        <v>151.06</v>
      </c>
      <c r="FY32">
        <v>149.16999999999999</v>
      </c>
      <c r="FZ32">
        <v>151.02000000000001</v>
      </c>
      <c r="GA32">
        <v>151.80000000000001</v>
      </c>
      <c r="GB32">
        <v>151.63999999999999</v>
      </c>
      <c r="GC32">
        <v>151.79</v>
      </c>
      <c r="GD32">
        <v>150.69999999999999</v>
      </c>
      <c r="GE32">
        <v>149.32</v>
      </c>
      <c r="GF32">
        <v>148.55000000000001</v>
      </c>
      <c r="GG32">
        <v>149.71</v>
      </c>
      <c r="GH32">
        <v>149.43</v>
      </c>
      <c r="GI32">
        <v>148.62</v>
      </c>
      <c r="GJ32">
        <v>149.80000000000001</v>
      </c>
      <c r="GK32">
        <v>152.61000000000001</v>
      </c>
      <c r="GL32">
        <v>152.08000000000001</v>
      </c>
      <c r="GM32">
        <v>153.01</v>
      </c>
      <c r="GN32">
        <v>153.65</v>
      </c>
      <c r="GO32">
        <v>153.82</v>
      </c>
      <c r="GP32">
        <v>153.63</v>
      </c>
      <c r="GQ32">
        <v>154.15</v>
      </c>
      <c r="GR32">
        <v>155.41999999999999</v>
      </c>
      <c r="GS32">
        <v>154.96</v>
      </c>
      <c r="GT32">
        <v>156.9</v>
      </c>
      <c r="GU32">
        <v>156.63</v>
      </c>
      <c r="GV32">
        <v>155.32</v>
      </c>
      <c r="GW32">
        <v>155.02000000000001</v>
      </c>
      <c r="GX32">
        <v>154.47</v>
      </c>
      <c r="GY32">
        <v>153.47999999999999</v>
      </c>
      <c r="GZ32">
        <v>154.16</v>
      </c>
      <c r="HA32">
        <v>155.44</v>
      </c>
      <c r="HB32">
        <v>155.30000000000001</v>
      </c>
      <c r="HC32">
        <v>156.52000000000001</v>
      </c>
      <c r="HD32">
        <v>157.83000000000001</v>
      </c>
      <c r="HE32">
        <v>158.43</v>
      </c>
      <c r="HF32">
        <v>157.63</v>
      </c>
      <c r="HG32">
        <v>155.94999999999999</v>
      </c>
      <c r="HH32">
        <v>156.13999999999999</v>
      </c>
      <c r="HI32">
        <v>157.18</v>
      </c>
      <c r="HJ32">
        <v>158.86000000000001</v>
      </c>
      <c r="HK32">
        <v>159.53</v>
      </c>
      <c r="HL32">
        <v>160.21</v>
      </c>
      <c r="HM32">
        <v>159.08000000000001</v>
      </c>
      <c r="HN32">
        <v>159.18</v>
      </c>
      <c r="HO32">
        <v>160.26</v>
      </c>
      <c r="HP32">
        <v>161.13999999999999</v>
      </c>
      <c r="HQ32">
        <v>162.03</v>
      </c>
      <c r="HR32">
        <v>162.47</v>
      </c>
      <c r="HS32">
        <v>163.15</v>
      </c>
      <c r="HT32">
        <v>163.07</v>
      </c>
      <c r="HU32">
        <v>163.56</v>
      </c>
      <c r="HV32">
        <v>162.18</v>
      </c>
      <c r="HW32">
        <v>162.88</v>
      </c>
      <c r="HX32">
        <v>163.38999999999999</v>
      </c>
      <c r="HY32">
        <v>162.84</v>
      </c>
      <c r="HZ32">
        <v>161.47999999999999</v>
      </c>
      <c r="IA32">
        <v>160.94</v>
      </c>
      <c r="IB32">
        <v>160.36000000000001</v>
      </c>
      <c r="IC32">
        <v>161.81</v>
      </c>
      <c r="ID32">
        <v>161.09</v>
      </c>
      <c r="IE32">
        <v>160.6</v>
      </c>
      <c r="IF32">
        <v>160.4</v>
      </c>
      <c r="IG32">
        <v>160.85</v>
      </c>
      <c r="IH32">
        <v>160.74</v>
      </c>
      <c r="II32">
        <v>158.6</v>
      </c>
      <c r="IJ32">
        <v>157.51</v>
      </c>
      <c r="IK32">
        <v>156.78</v>
      </c>
      <c r="IL32">
        <v>157.06</v>
      </c>
      <c r="IM32">
        <v>156.83000000000001</v>
      </c>
      <c r="IN32">
        <v>156.09</v>
      </c>
      <c r="IO32">
        <v>157.18</v>
      </c>
      <c r="IP32">
        <v>155.78</v>
      </c>
      <c r="IQ32">
        <v>156.72</v>
      </c>
      <c r="IR32">
        <v>157.66</v>
      </c>
      <c r="IS32">
        <v>159.15</v>
      </c>
      <c r="IT32">
        <v>159.57</v>
      </c>
      <c r="IU32">
        <v>158.97999999999999</v>
      </c>
      <c r="IV32">
        <v>159.85</v>
      </c>
      <c r="IW32">
        <v>158.01</v>
      </c>
      <c r="IX32">
        <v>157.49</v>
      </c>
      <c r="IY32">
        <v>157.38</v>
      </c>
      <c r="IZ32">
        <v>157.55000000000001</v>
      </c>
      <c r="JA32">
        <v>157.93</v>
      </c>
      <c r="JB32">
        <v>158.13999999999999</v>
      </c>
      <c r="JC32">
        <v>157.72</v>
      </c>
      <c r="JD32">
        <v>159.52000000000001</v>
      </c>
      <c r="JE32">
        <v>158.34</v>
      </c>
      <c r="JF32">
        <v>158.19999999999999</v>
      </c>
      <c r="JG32">
        <v>157.80000000000001</v>
      </c>
      <c r="JH32">
        <v>157.19999999999999</v>
      </c>
      <c r="JI32">
        <v>154.88</v>
      </c>
      <c r="JJ32">
        <v>154.21</v>
      </c>
      <c r="JK32">
        <v>154.66</v>
      </c>
      <c r="JL32">
        <v>151.72999999999999</v>
      </c>
      <c r="JM32">
        <v>151.76</v>
      </c>
      <c r="JN32">
        <v>152.53</v>
      </c>
      <c r="JO32">
        <v>151.82</v>
      </c>
      <c r="JP32">
        <v>150.12</v>
      </c>
      <c r="JQ32">
        <v>148.5</v>
      </c>
      <c r="JR32">
        <v>148.78</v>
      </c>
      <c r="JS32">
        <v>148.46</v>
      </c>
      <c r="JT32">
        <v>149.57</v>
      </c>
      <c r="JU32">
        <v>150.72999999999999</v>
      </c>
      <c r="JV32">
        <v>151.88</v>
      </c>
      <c r="JW32">
        <v>151.75</v>
      </c>
      <c r="JX32">
        <v>150.19</v>
      </c>
      <c r="JY32">
        <v>150.16999999999999</v>
      </c>
      <c r="JZ32">
        <v>151.81</v>
      </c>
      <c r="KA32">
        <v>152.44999999999999</v>
      </c>
      <c r="KB32">
        <v>150.41</v>
      </c>
      <c r="KC32">
        <v>148.94</v>
      </c>
      <c r="KD32">
        <v>147.38999999999999</v>
      </c>
      <c r="KE32">
        <v>146.22999999999999</v>
      </c>
      <c r="KF32">
        <v>147.15</v>
      </c>
      <c r="KG32">
        <v>145.88</v>
      </c>
      <c r="KH32">
        <v>145.71</v>
      </c>
      <c r="KI32">
        <v>143.69</v>
      </c>
      <c r="KJ32">
        <v>145.09</v>
      </c>
      <c r="KK32">
        <v>146.41999999999999</v>
      </c>
      <c r="KL32">
        <v>147.13</v>
      </c>
      <c r="KM32">
        <v>150.07</v>
      </c>
      <c r="KN32">
        <v>151.83000000000001</v>
      </c>
      <c r="KO32">
        <v>151.1</v>
      </c>
      <c r="KP32">
        <v>150.41</v>
      </c>
      <c r="KQ32">
        <v>149.94999999999999</v>
      </c>
      <c r="KR32">
        <v>148.75</v>
      </c>
      <c r="KS32">
        <v>150.29</v>
      </c>
      <c r="KT32">
        <v>150.22999999999999</v>
      </c>
      <c r="KU32">
        <v>153.54</v>
      </c>
      <c r="KV32">
        <v>154.36000000000001</v>
      </c>
      <c r="KW32">
        <v>153.85</v>
      </c>
      <c r="KX32">
        <v>154.63999999999999</v>
      </c>
      <c r="KY32">
        <v>155.19</v>
      </c>
      <c r="KZ32">
        <v>154.97999999999999</v>
      </c>
      <c r="LA32">
        <v>155.63999999999999</v>
      </c>
      <c r="LB32">
        <v>156.16999999999999</v>
      </c>
      <c r="LC32">
        <v>155.80000000000001</v>
      </c>
      <c r="LD32">
        <v>155.68</v>
      </c>
      <c r="LE32">
        <v>156.13999999999999</v>
      </c>
      <c r="LF32">
        <v>157.49</v>
      </c>
      <c r="LG32">
        <v>159.22</v>
      </c>
      <c r="LH32">
        <v>159.27000000000001</v>
      </c>
      <c r="LI32">
        <v>158.01</v>
      </c>
      <c r="LJ32">
        <v>157.69</v>
      </c>
      <c r="LK32">
        <v>158.15</v>
      </c>
      <c r="LL32">
        <v>158.79</v>
      </c>
      <c r="LM32">
        <v>160.04</v>
      </c>
      <c r="LN32">
        <v>160.02000000000001</v>
      </c>
      <c r="LO32">
        <v>162.82</v>
      </c>
      <c r="LP32">
        <v>165.09</v>
      </c>
      <c r="LQ32">
        <v>164.05</v>
      </c>
      <c r="LR32">
        <v>164.22</v>
      </c>
      <c r="LS32">
        <v>165.7</v>
      </c>
      <c r="LT32">
        <v>161.97999999999999</v>
      </c>
      <c r="LU32">
        <v>163.63999999999999</v>
      </c>
      <c r="LV32">
        <v>164.28</v>
      </c>
      <c r="LW32">
        <v>165.22</v>
      </c>
      <c r="LX32">
        <v>165.46</v>
      </c>
      <c r="LY32">
        <v>165.7</v>
      </c>
      <c r="LZ32">
        <v>165.25</v>
      </c>
      <c r="MA32">
        <v>165.83</v>
      </c>
      <c r="MB32">
        <v>164.33</v>
      </c>
      <c r="MC32">
        <v>164.08</v>
      </c>
      <c r="MD32">
        <v>164.57</v>
      </c>
      <c r="ME32">
        <v>165.77</v>
      </c>
      <c r="MF32">
        <v>164.81</v>
      </c>
      <c r="MG32">
        <v>164.78</v>
      </c>
      <c r="MH32">
        <v>164.17</v>
      </c>
      <c r="MI32">
        <v>164.1</v>
      </c>
      <c r="MJ32">
        <v>162.91999999999999</v>
      </c>
      <c r="MK32">
        <v>161.84</v>
      </c>
      <c r="ML32">
        <v>162.37</v>
      </c>
      <c r="MM32">
        <v>163.78</v>
      </c>
      <c r="MN32">
        <v>164.4</v>
      </c>
      <c r="MO32">
        <v>164.72</v>
      </c>
      <c r="MP32">
        <v>164.03</v>
      </c>
      <c r="MQ32">
        <v>165.71</v>
      </c>
      <c r="MR32">
        <v>165.79</v>
      </c>
      <c r="MS32">
        <v>166.6</v>
      </c>
      <c r="MT32">
        <v>167.1</v>
      </c>
      <c r="MU32">
        <v>165.35</v>
      </c>
      <c r="MV32">
        <v>166.93</v>
      </c>
      <c r="MW32">
        <v>166.77</v>
      </c>
      <c r="MX32">
        <v>165.21</v>
      </c>
      <c r="MY32">
        <v>166.2</v>
      </c>
      <c r="MZ32">
        <v>166.64</v>
      </c>
      <c r="NA32">
        <v>166.88</v>
      </c>
      <c r="NB32">
        <v>166.99</v>
      </c>
      <c r="NC32">
        <v>168.07</v>
      </c>
      <c r="ND32">
        <v>165.53</v>
      </c>
      <c r="NE32">
        <v>166.87</v>
      </c>
      <c r="NF32">
        <v>169.06</v>
      </c>
      <c r="NG32">
        <v>168.59</v>
      </c>
      <c r="NH32">
        <v>168.37</v>
      </c>
      <c r="NI32">
        <v>169.15</v>
      </c>
      <c r="NJ32">
        <v>170.51</v>
      </c>
      <c r="NK32">
        <v>170.97</v>
      </c>
      <c r="NL32">
        <v>170.19</v>
      </c>
      <c r="NM32">
        <v>170.66</v>
      </c>
      <c r="NN32">
        <v>170.75</v>
      </c>
      <c r="NO32">
        <v>171.26</v>
      </c>
      <c r="NP32">
        <v>172.15</v>
      </c>
      <c r="NQ32">
        <v>172.72</v>
      </c>
      <c r="NR32">
        <v>172.14</v>
      </c>
      <c r="NS32">
        <v>173.14</v>
      </c>
      <c r="NT32">
        <v>174.07</v>
      </c>
      <c r="NU32">
        <v>174.06</v>
      </c>
      <c r="NV32">
        <v>174.59</v>
      </c>
      <c r="NW32">
        <v>175.01</v>
      </c>
      <c r="NX32">
        <v>175.3</v>
      </c>
      <c r="NY32">
        <v>173.92</v>
      </c>
      <c r="NZ32">
        <v>173.85</v>
      </c>
      <c r="OA32">
        <v>174.22</v>
      </c>
      <c r="OB32">
        <v>175.06</v>
      </c>
      <c r="OC32">
        <v>176.6</v>
      </c>
      <c r="OD32">
        <v>176.98</v>
      </c>
      <c r="OE32">
        <v>175.99</v>
      </c>
      <c r="OF32">
        <v>175.78</v>
      </c>
      <c r="OG32">
        <v>175.65</v>
      </c>
      <c r="OH32">
        <v>178.54</v>
      </c>
      <c r="OI32">
        <v>179.11</v>
      </c>
      <c r="OJ32">
        <v>178.24</v>
      </c>
      <c r="OK32">
        <v>177.12</v>
      </c>
      <c r="OL32">
        <v>177.28</v>
      </c>
      <c r="OM32">
        <v>175.54</v>
      </c>
      <c r="ON32">
        <v>176.75</v>
      </c>
      <c r="OO32">
        <v>177.2501</v>
      </c>
      <c r="OP32" t="str">
        <v>Close</v>
      </c>
    </row>
    <row r="33" spans="1:406" x14ac:dyDescent="0.2">
      <c r="A33" t="s">
        <v>61</v>
      </c>
      <c r="B33" t="str">
        <v>Schwab U.S. Dividend Equity ETF</v>
      </c>
      <c r="D33" s="5">
        <v>79.28</v>
      </c>
      <c r="E33" s="6">
        <v>0.3417</v>
      </c>
      <c r="F33">
        <v>80.819999999999993</v>
      </c>
      <c r="G33">
        <v>66.67</v>
      </c>
      <c r="H33" s="7">
        <v>3598127</v>
      </c>
      <c r="I33" s="2">
        <f t="shared" si="12"/>
        <v>3.3772330160386013E-2</v>
      </c>
      <c r="J33" s="2">
        <f t="shared" si="13"/>
        <v>0.13866036687048378</v>
      </c>
      <c r="K33" s="2">
        <f t="shared" si="14"/>
        <v>6.4732750438390552E-2</v>
      </c>
      <c r="L33" s="2">
        <f t="shared" si="15"/>
        <v>0.11832560860416375</v>
      </c>
      <c r="M33" s="4">
        <f t="shared" si="1"/>
        <v>-6.7100921608006486E-2</v>
      </c>
      <c r="N33" s="4">
        <f t="shared" si="2"/>
        <v>-0.22636500811541893</v>
      </c>
      <c r="O33" s="4">
        <f t="shared" si="3"/>
        <v>-4.964993564381559E-2</v>
      </c>
      <c r="P33" s="4">
        <f t="shared" si="4"/>
        <v>-2.7833348367050315E-2</v>
      </c>
      <c r="Q33" t="str">
        <v>Equity</v>
      </c>
      <c r="R33" s="7">
        <v>55156032500</v>
      </c>
      <c r="S33" t="str">
        <v>808524797</v>
      </c>
      <c r="T33" t="str">
        <v>To pursue its goal, the fund generally invests in stocks that are included in the index. The index is designed to measure the performance of high dividend yielding stocks issued by U.S. companies that have a record of consistently paying dividends, selected for fundamental strength relative to their peers, based on financial ratios. The fund invests at least 90% of its net assets in these stocks.</v>
      </c>
      <c r="U33" t="str">
        <v>US</v>
      </c>
      <c r="V33" s="2">
        <v>5.9999999999999995E-4</v>
      </c>
      <c r="W33" t="str">
        <v>2011-10-20</v>
      </c>
      <c r="X33" t="str">
        <v>US8085247976</v>
      </c>
      <c r="Y33" s="7">
        <v>79</v>
      </c>
      <c r="Z33" t="str">
        <v>USD</v>
      </c>
      <c r="AA33" s="2"/>
      <c r="AB33" s="2"/>
      <c r="AD33" s="7">
        <f t="shared" si="5"/>
        <v>0</v>
      </c>
      <c r="AE33" s="7">
        <f t="shared" si="6"/>
        <v>2.6579999999999995</v>
      </c>
      <c r="AF33" s="7">
        <f t="shared" si="7"/>
        <v>7.4699999999999989</v>
      </c>
      <c r="AG33" s="7">
        <f t="shared" si="8"/>
        <v>11.223999999999998</v>
      </c>
      <c r="AH33" s="7">
        <f>SUM([1]!_xldudf_WISEPRICE($A33,"close",,DATE(YEAR($B$1),1,2)))</f>
        <v>76.69</v>
      </c>
      <c r="AI33" s="7">
        <f t="shared" si="9"/>
        <v>71.959999999999994</v>
      </c>
      <c r="AJ33" s="7">
        <f t="shared" si="10"/>
        <v>71.87</v>
      </c>
      <c r="AK33" s="7">
        <f t="shared" si="11"/>
        <v>51.74</v>
      </c>
      <c r="AO33" cm="1">
        <f t="array" ref="AO33:OP33">TRANSPOSE(INDEX(_xlfn._xlws.SORT(_xldudf_WISEPRICE(A33,"close",365)),,2))</f>
        <v>71.349999999999994</v>
      </c>
      <c r="AP33">
        <v>72.06</v>
      </c>
      <c r="AQ33">
        <v>72.38</v>
      </c>
      <c r="AR33">
        <v>72.52</v>
      </c>
      <c r="AS33">
        <v>74.2</v>
      </c>
      <c r="AT33">
        <v>73.88</v>
      </c>
      <c r="AU33">
        <v>74.069999999999993</v>
      </c>
      <c r="AV33">
        <v>72.72</v>
      </c>
      <c r="AW33">
        <v>72.14</v>
      </c>
      <c r="AX33">
        <v>73.47</v>
      </c>
      <c r="AY33">
        <v>74.239999999999995</v>
      </c>
      <c r="AZ33">
        <v>75.05</v>
      </c>
      <c r="BA33">
        <v>73.77</v>
      </c>
      <c r="BB33">
        <v>76.72</v>
      </c>
      <c r="BC33">
        <v>76.92</v>
      </c>
      <c r="BD33">
        <v>76.47</v>
      </c>
      <c r="BE33">
        <v>76.73</v>
      </c>
      <c r="BF33">
        <v>76.17</v>
      </c>
      <c r="BG33">
        <v>76.44</v>
      </c>
      <c r="BH33">
        <v>76.94</v>
      </c>
      <c r="BI33">
        <v>77.150000000000006</v>
      </c>
      <c r="BJ33">
        <v>78.290000000000006</v>
      </c>
      <c r="BK33">
        <v>78.260000000000005</v>
      </c>
      <c r="BL33">
        <v>78.44</v>
      </c>
      <c r="BM33">
        <v>77.319999999999993</v>
      </c>
      <c r="BN33">
        <v>77.55</v>
      </c>
      <c r="BO33">
        <v>78.930000000000007</v>
      </c>
      <c r="BP33">
        <v>79.06</v>
      </c>
      <c r="BQ33">
        <v>79.010000000000005</v>
      </c>
      <c r="BR33">
        <v>77.650000000000006</v>
      </c>
      <c r="BS33">
        <v>76.72</v>
      </c>
      <c r="BT33">
        <v>76.03</v>
      </c>
      <c r="BU33">
        <v>76.489999999999995</v>
      </c>
      <c r="BV33">
        <v>76.010000000000005</v>
      </c>
      <c r="BW33">
        <v>76.97</v>
      </c>
      <c r="BX33">
        <v>77.349999999999994</v>
      </c>
      <c r="BY33">
        <v>77.03</v>
      </c>
      <c r="BZ33">
        <v>75.48</v>
      </c>
      <c r="CA33">
        <v>74.83</v>
      </c>
      <c r="CB33">
        <v>74.58</v>
      </c>
      <c r="CC33">
        <v>74.69</v>
      </c>
      <c r="CD33">
        <v>75.739999999999995</v>
      </c>
      <c r="CE33">
        <v>75.09</v>
      </c>
      <c r="CF33">
        <v>75.59</v>
      </c>
      <c r="CG33">
        <v>75.849999999999994</v>
      </c>
      <c r="CH33">
        <v>74.92</v>
      </c>
      <c r="CI33">
        <v>75.77</v>
      </c>
      <c r="CJ33">
        <v>75.540000000000006</v>
      </c>
      <c r="CK33">
        <v>75.44</v>
      </c>
      <c r="CL33">
        <v>76.19</v>
      </c>
      <c r="CM33">
        <v>75.739999999999995</v>
      </c>
      <c r="CN33">
        <v>77.63</v>
      </c>
      <c r="CO33">
        <v>77.069999999999993</v>
      </c>
      <c r="CP33">
        <v>77.459999999999994</v>
      </c>
      <c r="CQ33">
        <v>77.75</v>
      </c>
      <c r="CR33">
        <v>77.88</v>
      </c>
      <c r="CS33">
        <v>77.95</v>
      </c>
      <c r="CT33">
        <v>77.17</v>
      </c>
      <c r="CU33">
        <v>75.69</v>
      </c>
      <c r="CV33">
        <v>75.040000000000006</v>
      </c>
      <c r="CW33">
        <v>75.94</v>
      </c>
      <c r="CX33">
        <v>76.540000000000006</v>
      </c>
      <c r="CY33">
        <v>76.48</v>
      </c>
      <c r="CZ33">
        <v>76.489999999999995</v>
      </c>
      <c r="DA33">
        <v>76.48</v>
      </c>
      <c r="DB33">
        <v>76.36</v>
      </c>
      <c r="DC33">
        <v>76.05</v>
      </c>
      <c r="DD33">
        <v>77.11</v>
      </c>
      <c r="DE33">
        <v>77.47</v>
      </c>
      <c r="DF33">
        <v>78.03</v>
      </c>
      <c r="DG33">
        <v>77.41</v>
      </c>
      <c r="DH33">
        <v>77.010000000000005</v>
      </c>
      <c r="DI33">
        <v>77.41</v>
      </c>
      <c r="DJ33">
        <v>76.760000000000005</v>
      </c>
      <c r="DK33">
        <v>76.099999999999994</v>
      </c>
      <c r="DL33">
        <v>76.8</v>
      </c>
      <c r="DM33">
        <v>77.650000000000006</v>
      </c>
      <c r="DN33">
        <v>77.14</v>
      </c>
      <c r="DO33">
        <v>77.290000000000006</v>
      </c>
      <c r="DP33">
        <v>76.75</v>
      </c>
      <c r="DQ33">
        <v>76.91</v>
      </c>
      <c r="DR33">
        <v>75.45</v>
      </c>
      <c r="DS33">
        <v>75.14</v>
      </c>
      <c r="DT33">
        <v>75.37</v>
      </c>
      <c r="DU33">
        <v>74.86</v>
      </c>
      <c r="DV33">
        <v>74.87</v>
      </c>
      <c r="DW33">
        <v>74.55</v>
      </c>
      <c r="DX33">
        <v>74.52</v>
      </c>
      <c r="DY33">
        <v>74.790000000000006</v>
      </c>
      <c r="DZ33">
        <v>75.569999999999993</v>
      </c>
      <c r="EA33">
        <v>75.540000000000006</v>
      </c>
      <c r="EB33">
        <v>74.34</v>
      </c>
      <c r="EC33">
        <v>74.239999999999995</v>
      </c>
      <c r="ED33">
        <v>72.84</v>
      </c>
      <c r="EE33">
        <v>71.959999999999994</v>
      </c>
      <c r="EF33">
        <v>70.930000000000007</v>
      </c>
      <c r="EG33">
        <v>71.56</v>
      </c>
      <c r="EH33">
        <v>70.97</v>
      </c>
      <c r="EI33">
        <v>71.650000000000006</v>
      </c>
      <c r="EJ33">
        <v>70.510000000000005</v>
      </c>
      <c r="EK33">
        <v>71.569999999999993</v>
      </c>
      <c r="EL33">
        <v>72.33</v>
      </c>
      <c r="EM33">
        <v>70.34</v>
      </c>
      <c r="EN33">
        <v>70.28</v>
      </c>
      <c r="EO33">
        <v>70.84</v>
      </c>
      <c r="EP33">
        <v>71.14</v>
      </c>
      <c r="EQ33">
        <v>71.25</v>
      </c>
      <c r="ER33">
        <v>72.09</v>
      </c>
      <c r="ES33">
        <v>72.3</v>
      </c>
      <c r="ET33">
        <v>73.16</v>
      </c>
      <c r="EU33">
        <v>73.56</v>
      </c>
      <c r="EV33">
        <v>72.849999999999994</v>
      </c>
      <c r="EW33">
        <v>73.02</v>
      </c>
      <c r="EX33">
        <v>72.959999999999994</v>
      </c>
      <c r="EY33">
        <v>73.23</v>
      </c>
      <c r="EZ33">
        <v>73.540000000000006</v>
      </c>
      <c r="FA33">
        <v>73.23</v>
      </c>
      <c r="FB33">
        <v>73.739999999999995</v>
      </c>
      <c r="FC33">
        <v>73.58</v>
      </c>
      <c r="FD33">
        <v>73.92</v>
      </c>
      <c r="FE33">
        <v>73.94</v>
      </c>
      <c r="FF33">
        <v>73.77</v>
      </c>
      <c r="FG33">
        <v>73.31</v>
      </c>
      <c r="FH33">
        <v>73.16</v>
      </c>
      <c r="FI33">
        <v>73.31</v>
      </c>
      <c r="FJ33">
        <v>72.16</v>
      </c>
      <c r="FK33">
        <v>71.09</v>
      </c>
      <c r="FL33">
        <v>71.819999999999993</v>
      </c>
      <c r="FM33">
        <v>72.569999999999993</v>
      </c>
      <c r="FN33">
        <v>72.63</v>
      </c>
      <c r="FO33">
        <v>71.11</v>
      </c>
      <c r="FP33">
        <v>70.48</v>
      </c>
      <c r="FQ33">
        <v>69.819999999999993</v>
      </c>
      <c r="FR33">
        <v>70.989999999999995</v>
      </c>
      <c r="FS33">
        <v>70.62</v>
      </c>
      <c r="FT33">
        <v>70.36</v>
      </c>
      <c r="FU33">
        <v>70.22</v>
      </c>
      <c r="FV33">
        <v>69.91</v>
      </c>
      <c r="FW33">
        <v>70.05</v>
      </c>
      <c r="FX33">
        <v>70.2</v>
      </c>
      <c r="FY33">
        <v>69.180000000000007</v>
      </c>
      <c r="FZ33">
        <v>70.17</v>
      </c>
      <c r="GA33">
        <v>70.52</v>
      </c>
      <c r="GB33">
        <v>70.59</v>
      </c>
      <c r="GC33">
        <v>70.599999999999994</v>
      </c>
      <c r="GD33">
        <v>70.58</v>
      </c>
      <c r="GE33">
        <v>69.91</v>
      </c>
      <c r="GF33">
        <v>69.64</v>
      </c>
      <c r="GG33">
        <v>70.430000000000007</v>
      </c>
      <c r="GH33">
        <v>70.17</v>
      </c>
      <c r="GI33">
        <v>69.59</v>
      </c>
      <c r="GJ33">
        <v>69.87</v>
      </c>
      <c r="GK33">
        <v>71.239999999999995</v>
      </c>
      <c r="GL33">
        <v>70.790000000000006</v>
      </c>
      <c r="GM33">
        <v>70.989999999999995</v>
      </c>
      <c r="GN33">
        <v>71.8</v>
      </c>
      <c r="GO33">
        <v>71.91</v>
      </c>
      <c r="GP33">
        <v>71.73</v>
      </c>
      <c r="GQ33">
        <v>72.13</v>
      </c>
      <c r="GR33">
        <v>72.58</v>
      </c>
      <c r="GS33">
        <v>72.42</v>
      </c>
      <c r="GT33">
        <v>73.36</v>
      </c>
      <c r="GU33">
        <v>73.34</v>
      </c>
      <c r="GV33">
        <v>72.64</v>
      </c>
      <c r="GW33">
        <v>71.73</v>
      </c>
      <c r="GX33">
        <v>71.42</v>
      </c>
      <c r="GY33">
        <v>70.709999999999994</v>
      </c>
      <c r="GZ33">
        <v>71.069999999999993</v>
      </c>
      <c r="HA33">
        <v>71.680000000000007</v>
      </c>
      <c r="HB33">
        <v>71.52</v>
      </c>
      <c r="HC33">
        <v>72.010000000000005</v>
      </c>
      <c r="HD33">
        <v>72.62</v>
      </c>
      <c r="HE33">
        <v>73.05</v>
      </c>
      <c r="HF33">
        <v>72.73</v>
      </c>
      <c r="HG33">
        <v>71.94</v>
      </c>
      <c r="HH33">
        <v>71.81</v>
      </c>
      <c r="HI33">
        <v>72.38</v>
      </c>
      <c r="HJ33">
        <v>73.22</v>
      </c>
      <c r="HK33">
        <v>73.44</v>
      </c>
      <c r="HL33">
        <v>73.78</v>
      </c>
      <c r="HM33">
        <v>73.38</v>
      </c>
      <c r="HN33">
        <v>73.19</v>
      </c>
      <c r="HO33">
        <v>73.78</v>
      </c>
      <c r="HP33">
        <v>74.5</v>
      </c>
      <c r="HQ33">
        <v>74.8</v>
      </c>
      <c r="HR33">
        <v>74.97</v>
      </c>
      <c r="HS33">
        <v>75.41</v>
      </c>
      <c r="HT33">
        <v>75.33</v>
      </c>
      <c r="HU33">
        <v>75.47</v>
      </c>
      <c r="HV33">
        <v>75.16</v>
      </c>
      <c r="HW33">
        <v>75.63</v>
      </c>
      <c r="HX33">
        <v>75.66</v>
      </c>
      <c r="HY33">
        <v>75.319999999999993</v>
      </c>
      <c r="HZ33">
        <v>74.540000000000006</v>
      </c>
      <c r="IA33">
        <v>74.459999999999994</v>
      </c>
      <c r="IB33">
        <v>74.16</v>
      </c>
      <c r="IC33">
        <v>74.81</v>
      </c>
      <c r="ID33">
        <v>74.540000000000006</v>
      </c>
      <c r="IE33">
        <v>74.349999999999994</v>
      </c>
      <c r="IF33">
        <v>74.36</v>
      </c>
      <c r="IG33">
        <v>74.569999999999993</v>
      </c>
      <c r="IH33">
        <v>74.45</v>
      </c>
      <c r="II33">
        <v>73.569999999999993</v>
      </c>
      <c r="IJ33">
        <v>73.27</v>
      </c>
      <c r="IK33">
        <v>73.38</v>
      </c>
      <c r="IL33">
        <v>73.56</v>
      </c>
      <c r="IM33">
        <v>73.52</v>
      </c>
      <c r="IN33">
        <v>72.959999999999994</v>
      </c>
      <c r="IO33">
        <v>73.58</v>
      </c>
      <c r="IP33">
        <v>73.010000000000005</v>
      </c>
      <c r="IQ33">
        <v>73.34</v>
      </c>
      <c r="IR33">
        <v>73.760000000000005</v>
      </c>
      <c r="IS33">
        <v>74.459999999999994</v>
      </c>
      <c r="IT33">
        <v>74.59</v>
      </c>
      <c r="IU33">
        <v>74.53</v>
      </c>
      <c r="IV33">
        <v>74.67</v>
      </c>
      <c r="IW33">
        <v>74.010000000000005</v>
      </c>
      <c r="IX33">
        <v>73.430000000000007</v>
      </c>
      <c r="IY33">
        <v>73.38</v>
      </c>
      <c r="IZ33">
        <v>73.67</v>
      </c>
      <c r="JA33">
        <v>73.78</v>
      </c>
      <c r="JB33">
        <v>73.760000000000005</v>
      </c>
      <c r="JC33">
        <v>73.55</v>
      </c>
      <c r="JD33">
        <v>74.34</v>
      </c>
      <c r="JE33">
        <v>73.63</v>
      </c>
      <c r="JF33">
        <v>73.62</v>
      </c>
      <c r="JG33">
        <v>73.430000000000007</v>
      </c>
      <c r="JH33">
        <v>72.48</v>
      </c>
      <c r="JI33">
        <v>71.430000000000007</v>
      </c>
      <c r="JJ33">
        <v>71.290000000000006</v>
      </c>
      <c r="JK33">
        <v>71.48</v>
      </c>
      <c r="JL33">
        <v>70.63</v>
      </c>
      <c r="JM33">
        <v>70.64</v>
      </c>
      <c r="JN33">
        <v>71.010000000000005</v>
      </c>
      <c r="JO33">
        <v>70.760000000000005</v>
      </c>
      <c r="JP33">
        <v>70.180000000000007</v>
      </c>
      <c r="JQ33">
        <v>69.42</v>
      </c>
      <c r="JR33">
        <v>69.45</v>
      </c>
      <c r="JS33">
        <v>69.209999999999994</v>
      </c>
      <c r="JT33">
        <v>69.63</v>
      </c>
      <c r="JU33">
        <v>70.400000000000006</v>
      </c>
      <c r="JV33">
        <v>70.75</v>
      </c>
      <c r="JW33">
        <v>70.86</v>
      </c>
      <c r="JX33">
        <v>70.47</v>
      </c>
      <c r="JY33">
        <v>70.319999999999993</v>
      </c>
      <c r="JZ33">
        <v>71.150000000000006</v>
      </c>
      <c r="KA33">
        <v>71.430000000000007</v>
      </c>
      <c r="KB33">
        <v>70.62</v>
      </c>
      <c r="KC33">
        <v>69.98</v>
      </c>
      <c r="KD33">
        <v>69.290000000000006</v>
      </c>
      <c r="KE33">
        <v>68.75</v>
      </c>
      <c r="KF33">
        <v>69.28</v>
      </c>
      <c r="KG33">
        <v>68.540000000000006</v>
      </c>
      <c r="KH33">
        <v>68.180000000000007</v>
      </c>
      <c r="KI33">
        <v>66.900000000000006</v>
      </c>
      <c r="KJ33">
        <v>67.69</v>
      </c>
      <c r="KK33">
        <v>68.06</v>
      </c>
      <c r="KL33">
        <v>68.150000000000006</v>
      </c>
      <c r="KM33">
        <v>69.67</v>
      </c>
      <c r="KN33">
        <v>70.25</v>
      </c>
      <c r="KO33">
        <v>69.94</v>
      </c>
      <c r="KP33">
        <v>69.7</v>
      </c>
      <c r="KQ33">
        <v>69.569999999999993</v>
      </c>
      <c r="KR33">
        <v>68.77</v>
      </c>
      <c r="KS33">
        <v>69.44</v>
      </c>
      <c r="KT33">
        <v>69.27</v>
      </c>
      <c r="KU33">
        <v>70.8</v>
      </c>
      <c r="KV33">
        <v>71.34</v>
      </c>
      <c r="KW33">
        <v>70.77</v>
      </c>
      <c r="KX33">
        <v>71.14</v>
      </c>
      <c r="KY33">
        <v>71.489999999999995</v>
      </c>
      <c r="KZ33">
        <v>71.3</v>
      </c>
      <c r="LA33">
        <v>71.53</v>
      </c>
      <c r="LB33">
        <v>71.8</v>
      </c>
      <c r="LC33">
        <v>71.44</v>
      </c>
      <c r="LD33">
        <v>71.540000000000006</v>
      </c>
      <c r="LE33">
        <v>71.83</v>
      </c>
      <c r="LF33">
        <v>72.349999999999994</v>
      </c>
      <c r="LG33">
        <v>73.150000000000006</v>
      </c>
      <c r="LH33">
        <v>73.44</v>
      </c>
      <c r="LI33">
        <v>73.010000000000005</v>
      </c>
      <c r="LJ33">
        <v>72.13</v>
      </c>
      <c r="LK33">
        <v>72.400000000000006</v>
      </c>
      <c r="LL33">
        <v>72.52</v>
      </c>
      <c r="LM33">
        <v>73.22</v>
      </c>
      <c r="LN33">
        <v>73.260000000000005</v>
      </c>
      <c r="LO33">
        <v>74.47</v>
      </c>
      <c r="LP33">
        <v>75.69</v>
      </c>
      <c r="LQ33">
        <v>75.45</v>
      </c>
      <c r="LR33">
        <v>75.55</v>
      </c>
      <c r="LS33">
        <v>75.97</v>
      </c>
      <c r="LT33">
        <v>74.83</v>
      </c>
      <c r="LU33">
        <v>75.39</v>
      </c>
      <c r="LV33">
        <v>75.849999999999994</v>
      </c>
      <c r="LW33">
        <v>76.22</v>
      </c>
      <c r="LX33">
        <v>76.28</v>
      </c>
      <c r="LY33">
        <v>76.319999999999993</v>
      </c>
      <c r="LZ33">
        <v>76.13</v>
      </c>
      <c r="MA33">
        <v>76.69</v>
      </c>
      <c r="MB33">
        <v>76.209999999999994</v>
      </c>
      <c r="MC33">
        <v>76.12</v>
      </c>
      <c r="MD33">
        <v>76.37</v>
      </c>
      <c r="ME33">
        <v>76.819999999999993</v>
      </c>
      <c r="MF33">
        <v>76.41</v>
      </c>
      <c r="MG33">
        <v>76.37</v>
      </c>
      <c r="MH33">
        <v>76.06</v>
      </c>
      <c r="MI33">
        <v>76.27</v>
      </c>
      <c r="MJ33">
        <v>75.709999999999994</v>
      </c>
      <c r="MK33">
        <v>75.25</v>
      </c>
      <c r="ML33">
        <v>75.7</v>
      </c>
      <c r="MM33">
        <v>76.59</v>
      </c>
      <c r="MN33">
        <v>76.92</v>
      </c>
      <c r="MO33">
        <v>76.94</v>
      </c>
      <c r="MP33">
        <v>76.400000000000006</v>
      </c>
      <c r="MQ33">
        <v>77.069999999999993</v>
      </c>
      <c r="MR33">
        <v>77.02</v>
      </c>
      <c r="MS33">
        <v>77.33</v>
      </c>
      <c r="MT33">
        <v>77.19</v>
      </c>
      <c r="MU33">
        <v>76.239999999999995</v>
      </c>
      <c r="MV33">
        <v>77.040000000000006</v>
      </c>
      <c r="MW33">
        <v>77</v>
      </c>
      <c r="MX33">
        <v>76.38</v>
      </c>
      <c r="MY33">
        <v>76.75</v>
      </c>
      <c r="MZ33">
        <v>76.87</v>
      </c>
      <c r="NA33">
        <v>77.069999999999993</v>
      </c>
      <c r="NB33">
        <v>76.790000000000006</v>
      </c>
      <c r="NC33">
        <v>77.260000000000005</v>
      </c>
      <c r="ND33">
        <v>76.08</v>
      </c>
      <c r="NE33">
        <v>76.38</v>
      </c>
      <c r="NF33">
        <v>77.239999999999995</v>
      </c>
      <c r="NG33">
        <v>76.98</v>
      </c>
      <c r="NH33">
        <v>76.97</v>
      </c>
      <c r="NI33">
        <v>77.28</v>
      </c>
      <c r="NJ33">
        <v>77.8</v>
      </c>
      <c r="NK33">
        <v>77.89</v>
      </c>
      <c r="NL33">
        <v>77.47</v>
      </c>
      <c r="NM33">
        <v>77.540000000000006</v>
      </c>
      <c r="NN33">
        <v>77.430000000000007</v>
      </c>
      <c r="NO33">
        <v>77.64</v>
      </c>
      <c r="NP33">
        <v>78.150000000000006</v>
      </c>
      <c r="NQ33">
        <v>78.39</v>
      </c>
      <c r="NR33">
        <v>78.12</v>
      </c>
      <c r="NS33">
        <v>78.38</v>
      </c>
      <c r="NT33">
        <v>78.760000000000005</v>
      </c>
      <c r="NU33">
        <v>78.430000000000007</v>
      </c>
      <c r="NV33">
        <v>78.88</v>
      </c>
      <c r="NW33">
        <v>79.02</v>
      </c>
      <c r="NX33">
        <v>79.260000000000005</v>
      </c>
      <c r="NY33">
        <v>78.83</v>
      </c>
      <c r="NZ33">
        <v>78.56</v>
      </c>
      <c r="OA33">
        <v>78.72</v>
      </c>
      <c r="OB33">
        <v>79.069999999999993</v>
      </c>
      <c r="OC33">
        <v>79.239999999999995</v>
      </c>
      <c r="OD33">
        <v>79.87</v>
      </c>
      <c r="OE33">
        <v>79.38</v>
      </c>
      <c r="OF33">
        <v>79.400000000000006</v>
      </c>
      <c r="OG33">
        <v>78.87</v>
      </c>
      <c r="OH33">
        <v>80.23</v>
      </c>
      <c r="OI33">
        <v>80.63</v>
      </c>
      <c r="OJ33">
        <v>80.14</v>
      </c>
      <c r="OK33">
        <v>79.73</v>
      </c>
      <c r="OL33">
        <v>79.53</v>
      </c>
      <c r="OM33">
        <v>78.73</v>
      </c>
      <c r="ON33">
        <v>79.010000000000005</v>
      </c>
      <c r="OO33">
        <v>79.27</v>
      </c>
      <c r="OP33" t="str">
        <v>Close</v>
      </c>
    </row>
    <row r="34" spans="1:406" x14ac:dyDescent="0.2">
      <c r="A34" t="s">
        <v>62</v>
      </c>
      <c r="B34" t="str">
        <v>Vanguard Small Cap Index Fund</v>
      </c>
      <c r="D34" s="5">
        <v>224.74170000000001</v>
      </c>
      <c r="E34" s="6">
        <v>0.53300000000000003</v>
      </c>
      <c r="F34">
        <v>229.54</v>
      </c>
      <c r="G34">
        <v>174.84</v>
      </c>
      <c r="H34" s="7">
        <v>877767</v>
      </c>
      <c r="I34" s="2">
        <f t="shared" si="12"/>
        <v>6.0552593081968815E-2</v>
      </c>
      <c r="J34" s="2">
        <f t="shared" si="13"/>
        <v>0.227375814003552</v>
      </c>
      <c r="K34" s="2">
        <f t="shared" si="14"/>
        <v>2.7521169963508729E-2</v>
      </c>
      <c r="L34" s="2">
        <f t="shared" si="15"/>
        <v>9.3031698185583878E-2</v>
      </c>
      <c r="M34" s="4">
        <f t="shared" si="1"/>
        <v>-4.0320658686423684E-2</v>
      </c>
      <c r="N34" s="4">
        <f t="shared" si="2"/>
        <v>-0.1376495609823507</v>
      </c>
      <c r="O34" s="4">
        <f t="shared" si="3"/>
        <v>-8.6861516118697413E-2</v>
      </c>
      <c r="P34" s="4">
        <f t="shared" si="4"/>
        <v>-5.3127258785630183E-2</v>
      </c>
      <c r="Q34" t="str">
        <v>Domestic Stock - More Aggressive</v>
      </c>
      <c r="R34" s="7">
        <v>54997818106.419998</v>
      </c>
      <c r="S34" t="str">
        <v>922908751</v>
      </c>
      <c r="T34" t="str">
        <v>The fund employs an indexing investment approach designed to track the performance of the CRSP US Small Cap Index, a broadly diversified index of stocks of small U.S. companies. The advisor attempts to replicate the target index by investing all, or substantially all, of its assets in the stocks that make up the index, holding each stock in approximately the same proportion as its weighting in the index.</v>
      </c>
      <c r="U34" t="str">
        <v>US</v>
      </c>
      <c r="V34" s="2">
        <v>5.0000000000000001E-4</v>
      </c>
      <c r="W34" t="str">
        <v>2004-01-26</v>
      </c>
      <c r="X34" t="str">
        <v>US9229087518</v>
      </c>
      <c r="Y34" s="7">
        <v>223.36</v>
      </c>
      <c r="Z34" t="str">
        <v>USD</v>
      </c>
      <c r="AA34" s="2"/>
      <c r="AB34" s="2"/>
      <c r="AD34" s="7">
        <f t="shared" si="5"/>
        <v>0</v>
      </c>
      <c r="AE34" s="7">
        <f t="shared" si="6"/>
        <v>3.3170000000000002</v>
      </c>
      <c r="AF34" s="7">
        <f t="shared" si="7"/>
        <v>9.0232000000000028</v>
      </c>
      <c r="AG34" s="7">
        <f t="shared" si="8"/>
        <v>13.554200000000005</v>
      </c>
      <c r="AH34" s="7">
        <f>SUM([1]!_xldudf_WISEPRICE($A34,"close",,DATE(YEAR($B$1),1,2)))</f>
        <v>211.91</v>
      </c>
      <c r="AI34" s="7">
        <f t="shared" si="9"/>
        <v>185.81</v>
      </c>
      <c r="AJ34" s="7">
        <f t="shared" si="10"/>
        <v>215.48</v>
      </c>
      <c r="AK34" s="7">
        <f t="shared" si="11"/>
        <v>152.74</v>
      </c>
      <c r="AO34" cm="1">
        <f t="array" ref="AO34:OP34">TRANSPOSE(INDEX(_xlfn._xlws.SORT(_xldudf_WISEPRICE(A34,"close",365)),,2))</f>
        <v>179.04</v>
      </c>
      <c r="AP34">
        <v>183.82</v>
      </c>
      <c r="AQ34">
        <v>184.27</v>
      </c>
      <c r="AR34">
        <v>184.58</v>
      </c>
      <c r="AS34">
        <v>187.94</v>
      </c>
      <c r="AT34">
        <v>187.84</v>
      </c>
      <c r="AU34">
        <v>188.48</v>
      </c>
      <c r="AV34">
        <v>182.49</v>
      </c>
      <c r="AW34">
        <v>181.68</v>
      </c>
      <c r="AX34">
        <v>183.72</v>
      </c>
      <c r="AY34">
        <v>185.15</v>
      </c>
      <c r="AZ34">
        <v>185.53</v>
      </c>
      <c r="BA34">
        <v>181.07</v>
      </c>
      <c r="BB34">
        <v>192.27</v>
      </c>
      <c r="BC34">
        <v>194.3</v>
      </c>
      <c r="BD34">
        <v>191.95</v>
      </c>
      <c r="BE34">
        <v>194.97</v>
      </c>
      <c r="BF34">
        <v>191.52</v>
      </c>
      <c r="BG34">
        <v>189.87</v>
      </c>
      <c r="BH34">
        <v>191</v>
      </c>
      <c r="BI34">
        <v>190.29</v>
      </c>
      <c r="BJ34">
        <v>192.94</v>
      </c>
      <c r="BK34">
        <v>193.49</v>
      </c>
      <c r="BL34">
        <v>194.58</v>
      </c>
      <c r="BM34">
        <v>190.47</v>
      </c>
      <c r="BN34">
        <v>191.2</v>
      </c>
      <c r="BO34">
        <v>196.09</v>
      </c>
      <c r="BP34">
        <v>196.17</v>
      </c>
      <c r="BQ34">
        <v>196.57</v>
      </c>
      <c r="BR34">
        <v>191.4</v>
      </c>
      <c r="BS34">
        <v>188.63</v>
      </c>
      <c r="BT34">
        <v>188.12</v>
      </c>
      <c r="BU34">
        <v>189.44</v>
      </c>
      <c r="BV34">
        <v>187.66</v>
      </c>
      <c r="BW34">
        <v>190.15</v>
      </c>
      <c r="BX34">
        <v>191.62</v>
      </c>
      <c r="BY34">
        <v>190.71</v>
      </c>
      <c r="BZ34">
        <v>186.24</v>
      </c>
      <c r="CA34">
        <v>184.36</v>
      </c>
      <c r="CB34">
        <v>181.96</v>
      </c>
      <c r="CC34">
        <v>182.8</v>
      </c>
      <c r="CD34">
        <v>185.95</v>
      </c>
      <c r="CE34">
        <v>182.66</v>
      </c>
      <c r="CF34">
        <v>183.64</v>
      </c>
      <c r="CG34">
        <v>183.04</v>
      </c>
      <c r="CH34">
        <v>179.99</v>
      </c>
      <c r="CI34">
        <v>184.02</v>
      </c>
      <c r="CJ34">
        <v>183.54</v>
      </c>
      <c r="CK34">
        <v>182.5</v>
      </c>
      <c r="CL34">
        <v>185.28</v>
      </c>
      <c r="CM34">
        <v>183.28</v>
      </c>
      <c r="CN34">
        <v>187.42</v>
      </c>
      <c r="CO34">
        <v>188</v>
      </c>
      <c r="CP34">
        <v>190.17</v>
      </c>
      <c r="CQ34">
        <v>192.91</v>
      </c>
      <c r="CR34">
        <v>195.28</v>
      </c>
      <c r="CS34">
        <v>196.18</v>
      </c>
      <c r="CT34">
        <v>196.03</v>
      </c>
      <c r="CU34">
        <v>193.32</v>
      </c>
      <c r="CV34">
        <v>191.19</v>
      </c>
      <c r="CW34">
        <v>194.71</v>
      </c>
      <c r="CX34">
        <v>197.46</v>
      </c>
      <c r="CY34">
        <v>196.62</v>
      </c>
      <c r="CZ34">
        <v>196.99</v>
      </c>
      <c r="DA34">
        <v>198.74</v>
      </c>
      <c r="DB34">
        <v>199.91</v>
      </c>
      <c r="DC34">
        <v>197.28</v>
      </c>
      <c r="DD34">
        <v>202.18</v>
      </c>
      <c r="DE34">
        <v>205.42</v>
      </c>
      <c r="DF34">
        <v>208.76</v>
      </c>
      <c r="DG34">
        <v>206.86</v>
      </c>
      <c r="DH34">
        <v>204.06</v>
      </c>
      <c r="DI34">
        <v>205.8</v>
      </c>
      <c r="DJ34">
        <v>203.24</v>
      </c>
      <c r="DK34">
        <v>200.55</v>
      </c>
      <c r="DL34">
        <v>200.6</v>
      </c>
      <c r="DM34">
        <v>202.97</v>
      </c>
      <c r="DN34">
        <v>203.15</v>
      </c>
      <c r="DO34">
        <v>205.13</v>
      </c>
      <c r="DP34">
        <v>202.96</v>
      </c>
      <c r="DQ34">
        <v>202.74</v>
      </c>
      <c r="DR34">
        <v>197.3</v>
      </c>
      <c r="DS34">
        <v>198</v>
      </c>
      <c r="DT34">
        <v>198.78</v>
      </c>
      <c r="DU34">
        <v>197.13</v>
      </c>
      <c r="DV34">
        <v>197.43</v>
      </c>
      <c r="DW34">
        <v>197.52</v>
      </c>
      <c r="DX34">
        <v>197.88</v>
      </c>
      <c r="DY34">
        <v>198.88</v>
      </c>
      <c r="DZ34">
        <v>201.68</v>
      </c>
      <c r="EA34">
        <v>199.13</v>
      </c>
      <c r="EB34">
        <v>196.72</v>
      </c>
      <c r="EC34">
        <v>196.73</v>
      </c>
      <c r="ED34">
        <v>191.51</v>
      </c>
      <c r="EE34">
        <v>185.81</v>
      </c>
      <c r="EF34">
        <v>182.35</v>
      </c>
      <c r="EG34">
        <v>185.48</v>
      </c>
      <c r="EH34">
        <v>181.92</v>
      </c>
      <c r="EI34">
        <v>184.46</v>
      </c>
      <c r="EJ34">
        <v>180.17</v>
      </c>
      <c r="EK34">
        <v>182.63</v>
      </c>
      <c r="EL34">
        <v>186.06</v>
      </c>
      <c r="EM34">
        <v>181</v>
      </c>
      <c r="EN34">
        <v>179.51</v>
      </c>
      <c r="EO34">
        <v>180.94</v>
      </c>
      <c r="EP34">
        <v>182.89</v>
      </c>
      <c r="EQ34">
        <v>183.15</v>
      </c>
      <c r="ER34">
        <v>185.6</v>
      </c>
      <c r="ES34">
        <v>185.86</v>
      </c>
      <c r="ET34">
        <v>189.56</v>
      </c>
      <c r="EU34">
        <v>189.47</v>
      </c>
      <c r="EV34">
        <v>186.32</v>
      </c>
      <c r="EW34">
        <v>184.74</v>
      </c>
      <c r="EX34">
        <v>184.8</v>
      </c>
      <c r="EY34">
        <v>186.87</v>
      </c>
      <c r="EZ34">
        <v>188.47</v>
      </c>
      <c r="FA34">
        <v>187.21</v>
      </c>
      <c r="FB34">
        <v>189.06</v>
      </c>
      <c r="FC34">
        <v>187.84</v>
      </c>
      <c r="FD34">
        <v>189.51</v>
      </c>
      <c r="FE34">
        <v>189.28</v>
      </c>
      <c r="FF34">
        <v>189.61</v>
      </c>
      <c r="FG34">
        <v>188.64</v>
      </c>
      <c r="FH34">
        <v>188.76</v>
      </c>
      <c r="FI34">
        <v>188.47</v>
      </c>
      <c r="FJ34">
        <v>184.36</v>
      </c>
      <c r="FK34">
        <v>182.77</v>
      </c>
      <c r="FL34">
        <v>185.49</v>
      </c>
      <c r="FM34">
        <v>187.31</v>
      </c>
      <c r="FN34">
        <v>187.39</v>
      </c>
      <c r="FO34">
        <v>184</v>
      </c>
      <c r="FP34">
        <v>183.93</v>
      </c>
      <c r="FQ34">
        <v>181.26</v>
      </c>
      <c r="FR34">
        <v>185.4</v>
      </c>
      <c r="FS34">
        <v>185.11</v>
      </c>
      <c r="FT34">
        <v>184.63</v>
      </c>
      <c r="FU34">
        <v>185.04</v>
      </c>
      <c r="FV34">
        <v>183.92</v>
      </c>
      <c r="FW34">
        <v>183.75</v>
      </c>
      <c r="FX34">
        <v>185.87</v>
      </c>
      <c r="FY34">
        <v>182.99</v>
      </c>
      <c r="FZ34">
        <v>186.41</v>
      </c>
      <c r="GA34">
        <v>188.14</v>
      </c>
      <c r="GB34">
        <v>186.64</v>
      </c>
      <c r="GC34">
        <v>188.27</v>
      </c>
      <c r="GD34">
        <v>186.71</v>
      </c>
      <c r="GE34">
        <v>184.58</v>
      </c>
      <c r="GF34">
        <v>183.92</v>
      </c>
      <c r="GG34">
        <v>185.82</v>
      </c>
      <c r="GH34">
        <v>185.7</v>
      </c>
      <c r="GI34">
        <v>183.62</v>
      </c>
      <c r="GJ34">
        <v>185.42</v>
      </c>
      <c r="GK34">
        <v>191.21</v>
      </c>
      <c r="GL34">
        <v>189.42</v>
      </c>
      <c r="GM34">
        <v>193.19</v>
      </c>
      <c r="GN34">
        <v>195.95</v>
      </c>
      <c r="GO34">
        <v>195.34</v>
      </c>
      <c r="GP34">
        <v>194.21</v>
      </c>
      <c r="GQ34">
        <v>195.28</v>
      </c>
      <c r="GR34">
        <v>197.75</v>
      </c>
      <c r="GS34">
        <v>196.32</v>
      </c>
      <c r="GT34">
        <v>198.2</v>
      </c>
      <c r="GU34">
        <v>197.14</v>
      </c>
      <c r="GV34">
        <v>195.86</v>
      </c>
      <c r="GW34">
        <v>195.33</v>
      </c>
      <c r="GX34">
        <v>193.98</v>
      </c>
      <c r="GY34">
        <v>190.61</v>
      </c>
      <c r="GZ34">
        <v>191.67</v>
      </c>
      <c r="HA34">
        <v>194.96</v>
      </c>
      <c r="HB34">
        <v>195.49</v>
      </c>
      <c r="HC34">
        <v>197.76</v>
      </c>
      <c r="HD34">
        <v>198.89</v>
      </c>
      <c r="HE34">
        <v>199.66</v>
      </c>
      <c r="HF34">
        <v>197.7</v>
      </c>
      <c r="HG34">
        <v>195.19</v>
      </c>
      <c r="HH34">
        <v>197.07</v>
      </c>
      <c r="HI34">
        <v>199.98</v>
      </c>
      <c r="HJ34">
        <v>202.4</v>
      </c>
      <c r="HK34">
        <v>204.05</v>
      </c>
      <c r="HL34">
        <v>205.45</v>
      </c>
      <c r="HM34">
        <v>203.34</v>
      </c>
      <c r="HN34">
        <v>204.76</v>
      </c>
      <c r="HO34">
        <v>206.69</v>
      </c>
      <c r="HP34">
        <v>207.47</v>
      </c>
      <c r="HQ34">
        <v>206.11</v>
      </c>
      <c r="HR34">
        <v>205.62</v>
      </c>
      <c r="HS34">
        <v>205.77</v>
      </c>
      <c r="HT34">
        <v>206</v>
      </c>
      <c r="HU34">
        <v>207.2</v>
      </c>
      <c r="HV34">
        <v>204.62</v>
      </c>
      <c r="HW34">
        <v>207.08</v>
      </c>
      <c r="HX34">
        <v>208.75</v>
      </c>
      <c r="HY34">
        <v>207.94</v>
      </c>
      <c r="HZ34">
        <v>205.07</v>
      </c>
      <c r="IA34">
        <v>204.44</v>
      </c>
      <c r="IB34">
        <v>204.17</v>
      </c>
      <c r="IC34">
        <v>205.09</v>
      </c>
      <c r="ID34">
        <v>203.57</v>
      </c>
      <c r="IE34">
        <v>202.29</v>
      </c>
      <c r="IF34">
        <v>201.78</v>
      </c>
      <c r="IG34">
        <v>201.92</v>
      </c>
      <c r="IH34">
        <v>202.07</v>
      </c>
      <c r="II34">
        <v>199.37</v>
      </c>
      <c r="IJ34">
        <v>197.26</v>
      </c>
      <c r="IK34">
        <v>194.64</v>
      </c>
      <c r="IL34">
        <v>195.58</v>
      </c>
      <c r="IM34">
        <v>195.49</v>
      </c>
      <c r="IN34">
        <v>194.76</v>
      </c>
      <c r="IO34">
        <v>197.03</v>
      </c>
      <c r="IP34">
        <v>194.63</v>
      </c>
      <c r="IQ34">
        <v>195.47</v>
      </c>
      <c r="IR34">
        <v>197.15</v>
      </c>
      <c r="IS34">
        <v>200.11</v>
      </c>
      <c r="IT34">
        <v>201.05</v>
      </c>
      <c r="IU34">
        <v>201.03</v>
      </c>
      <c r="IV34">
        <v>202.99</v>
      </c>
      <c r="IW34">
        <v>198.9</v>
      </c>
      <c r="IX34">
        <v>198.28</v>
      </c>
      <c r="IY34">
        <v>196.7</v>
      </c>
      <c r="IZ34">
        <v>196.26</v>
      </c>
      <c r="JA34">
        <v>196.59</v>
      </c>
      <c r="JB34">
        <v>196.55</v>
      </c>
      <c r="JC34">
        <v>195.09</v>
      </c>
      <c r="JD34">
        <v>197.45</v>
      </c>
      <c r="JE34">
        <v>195.73</v>
      </c>
      <c r="JF34">
        <v>195.14</v>
      </c>
      <c r="JG34">
        <v>194.38</v>
      </c>
      <c r="JH34">
        <v>192.97</v>
      </c>
      <c r="JI34">
        <v>188.57</v>
      </c>
      <c r="JJ34">
        <v>188.1</v>
      </c>
      <c r="JK34">
        <v>189.03</v>
      </c>
      <c r="JL34">
        <v>186.24</v>
      </c>
      <c r="JM34">
        <v>187.66</v>
      </c>
      <c r="JN34">
        <v>189.56</v>
      </c>
      <c r="JO34">
        <v>189.07</v>
      </c>
      <c r="JP34">
        <v>186.56</v>
      </c>
      <c r="JQ34">
        <v>183.16</v>
      </c>
      <c r="JR34">
        <v>183.99</v>
      </c>
      <c r="JS34">
        <v>183.83</v>
      </c>
      <c r="JT34">
        <v>185.51</v>
      </c>
      <c r="JU34">
        <v>186.81</v>
      </c>
      <c r="JV34">
        <v>188.96</v>
      </c>
      <c r="JW34">
        <v>189.36</v>
      </c>
      <c r="JX34">
        <v>185.61</v>
      </c>
      <c r="JY34">
        <v>184.18</v>
      </c>
      <c r="JZ34">
        <v>187.23</v>
      </c>
      <c r="KA34">
        <v>189.5</v>
      </c>
      <c r="KB34">
        <v>185.34</v>
      </c>
      <c r="KC34">
        <v>182.36</v>
      </c>
      <c r="KD34">
        <v>180.15</v>
      </c>
      <c r="KE34">
        <v>178.69</v>
      </c>
      <c r="KF34">
        <v>180.04</v>
      </c>
      <c r="KG34">
        <v>176.81</v>
      </c>
      <c r="KH34">
        <v>177.48</v>
      </c>
      <c r="KI34">
        <v>175.26</v>
      </c>
      <c r="KJ34">
        <v>176.54</v>
      </c>
      <c r="KK34">
        <v>178.05</v>
      </c>
      <c r="KL34">
        <v>178.96</v>
      </c>
      <c r="KM34">
        <v>183.09</v>
      </c>
      <c r="KN34">
        <v>187.37</v>
      </c>
      <c r="KO34">
        <v>185.29</v>
      </c>
      <c r="KP34">
        <v>185.02</v>
      </c>
      <c r="KQ34">
        <v>183.87</v>
      </c>
      <c r="KR34">
        <v>181.34</v>
      </c>
      <c r="KS34">
        <v>183.42</v>
      </c>
      <c r="KT34">
        <v>183.19</v>
      </c>
      <c r="KU34">
        <v>191.39</v>
      </c>
      <c r="KV34">
        <v>192.29</v>
      </c>
      <c r="KW34">
        <v>189.9</v>
      </c>
      <c r="KX34">
        <v>191.8</v>
      </c>
      <c r="KY34">
        <v>192.78</v>
      </c>
      <c r="KZ34">
        <v>191.15</v>
      </c>
      <c r="LA34">
        <v>192.35</v>
      </c>
      <c r="LB34">
        <v>193.33</v>
      </c>
      <c r="LC34">
        <v>192.89</v>
      </c>
      <c r="LD34">
        <v>192.1</v>
      </c>
      <c r="LE34">
        <v>193.33</v>
      </c>
      <c r="LF34">
        <v>194.43</v>
      </c>
      <c r="LG34">
        <v>199.76</v>
      </c>
      <c r="LH34">
        <v>201.31</v>
      </c>
      <c r="LI34">
        <v>198.64</v>
      </c>
      <c r="LJ34">
        <v>198.35</v>
      </c>
      <c r="LK34">
        <v>199.47</v>
      </c>
      <c r="LL34">
        <v>200.6</v>
      </c>
      <c r="LM34">
        <v>201.61</v>
      </c>
      <c r="LN34">
        <v>201.46</v>
      </c>
      <c r="LO34">
        <v>207.34</v>
      </c>
      <c r="LP34">
        <v>212.49</v>
      </c>
      <c r="LQ34">
        <v>210.74</v>
      </c>
      <c r="LR34">
        <v>210.96</v>
      </c>
      <c r="LS34">
        <v>214.22</v>
      </c>
      <c r="LT34">
        <v>210.27</v>
      </c>
      <c r="LU34">
        <v>212.39</v>
      </c>
      <c r="LV34">
        <v>213.81</v>
      </c>
      <c r="LW34">
        <v>215.47</v>
      </c>
      <c r="LX34">
        <v>215.9</v>
      </c>
      <c r="LY34">
        <v>215.72</v>
      </c>
      <c r="LZ34">
        <v>213.33</v>
      </c>
      <c r="MA34">
        <v>211.91</v>
      </c>
      <c r="MB34">
        <v>206.65</v>
      </c>
      <c r="MC34">
        <v>206.42</v>
      </c>
      <c r="MD34">
        <v>206.87</v>
      </c>
      <c r="ME34">
        <v>210.14</v>
      </c>
      <c r="MF34">
        <v>208.6</v>
      </c>
      <c r="MG34">
        <v>209.07</v>
      </c>
      <c r="MH34">
        <v>207.99</v>
      </c>
      <c r="MI34">
        <v>207.39</v>
      </c>
      <c r="MJ34">
        <v>205.65</v>
      </c>
      <c r="MK34">
        <v>204</v>
      </c>
      <c r="ML34">
        <v>205.65</v>
      </c>
      <c r="MM34">
        <v>207.71</v>
      </c>
      <c r="MN34">
        <v>210.66</v>
      </c>
      <c r="MO34">
        <v>209.92</v>
      </c>
      <c r="MP34">
        <v>208.29</v>
      </c>
      <c r="MQ34">
        <v>209.83</v>
      </c>
      <c r="MR34">
        <v>210.24</v>
      </c>
      <c r="MS34">
        <v>213.05</v>
      </c>
      <c r="MT34">
        <v>212.03</v>
      </c>
      <c r="MU34">
        <v>207.58</v>
      </c>
      <c r="MV34">
        <v>210.41</v>
      </c>
      <c r="MW34">
        <v>210.19</v>
      </c>
      <c r="MX34">
        <v>207.67</v>
      </c>
      <c r="MY34">
        <v>209.06</v>
      </c>
      <c r="MZ34">
        <v>209.64</v>
      </c>
      <c r="NA34">
        <v>212.15</v>
      </c>
      <c r="NB34">
        <v>214.13</v>
      </c>
      <c r="NC34">
        <v>216.52</v>
      </c>
      <c r="ND34">
        <v>210.18</v>
      </c>
      <c r="NE34">
        <v>214.17</v>
      </c>
      <c r="NF34">
        <v>218.2</v>
      </c>
      <c r="NG34">
        <v>216.19</v>
      </c>
      <c r="NH34">
        <v>214.4</v>
      </c>
      <c r="NI34">
        <v>213.75</v>
      </c>
      <c r="NJ34">
        <v>216.01</v>
      </c>
      <c r="NK34">
        <v>216.71</v>
      </c>
      <c r="NL34">
        <v>216.95</v>
      </c>
      <c r="NM34">
        <v>218.77</v>
      </c>
      <c r="NN34">
        <v>218.12</v>
      </c>
      <c r="NO34">
        <v>219.56</v>
      </c>
      <c r="NP34">
        <v>221.29</v>
      </c>
      <c r="NQ34">
        <v>221.69</v>
      </c>
      <c r="NR34">
        <v>220.03</v>
      </c>
      <c r="NS34">
        <v>221.52</v>
      </c>
      <c r="NT34">
        <v>223.4</v>
      </c>
      <c r="NU34">
        <v>222.88</v>
      </c>
      <c r="NV34">
        <v>221.83</v>
      </c>
      <c r="NW34">
        <v>222.44</v>
      </c>
      <c r="NX34">
        <v>223.23</v>
      </c>
      <c r="NY34">
        <v>220.17</v>
      </c>
      <c r="NZ34">
        <v>220.01</v>
      </c>
      <c r="OA34">
        <v>219.71</v>
      </c>
      <c r="OB34">
        <v>221.02</v>
      </c>
      <c r="OC34">
        <v>224.46</v>
      </c>
      <c r="OD34">
        <v>226.96</v>
      </c>
      <c r="OE34">
        <v>223.99</v>
      </c>
      <c r="OF34">
        <v>224.11</v>
      </c>
      <c r="OG34">
        <v>223.92</v>
      </c>
      <c r="OH34">
        <v>227.8</v>
      </c>
      <c r="OI34">
        <v>228.59</v>
      </c>
      <c r="OJ34">
        <v>226.63</v>
      </c>
      <c r="OK34">
        <v>223.21</v>
      </c>
      <c r="OL34">
        <v>224.15</v>
      </c>
      <c r="OM34">
        <v>221.79</v>
      </c>
      <c r="ON34">
        <v>223.55</v>
      </c>
      <c r="OO34">
        <v>224.75299999999999</v>
      </c>
      <c r="OP34" t="str">
        <v>Close</v>
      </c>
    </row>
    <row r="35" spans="1:406" x14ac:dyDescent="0.2">
      <c r="A35" t="s">
        <v>63</v>
      </c>
      <c r="B35" t="str">
        <v>iShares Core S&amp;P Total U.S. Stock Market ETF</v>
      </c>
      <c r="D35" s="5">
        <v>114.4903</v>
      </c>
      <c r="E35" s="6">
        <v>0.31559999999999999</v>
      </c>
      <c r="F35">
        <v>115.61</v>
      </c>
      <c r="G35">
        <v>88.76</v>
      </c>
      <c r="H35" s="7">
        <v>1363450</v>
      </c>
      <c r="I35" s="2">
        <f t="shared" si="12"/>
        <v>9.5496124772749005E-2</v>
      </c>
      <c r="J35" s="2">
        <f t="shared" si="13"/>
        <v>0.35355780940160986</v>
      </c>
      <c r="K35" s="2">
        <f t="shared" si="14"/>
        <v>9.4637445455907798E-2</v>
      </c>
      <c r="L35" s="2">
        <f t="shared" si="15"/>
        <v>0.13790757687745914</v>
      </c>
      <c r="M35" s="4">
        <f t="shared" si="1"/>
        <v>-5.3771269956434942E-3</v>
      </c>
      <c r="N35" s="4">
        <f t="shared" si="2"/>
        <v>-1.1467565584292849E-2</v>
      </c>
      <c r="O35" s="4">
        <f t="shared" si="3"/>
        <v>-1.9745240626298344E-2</v>
      </c>
      <c r="P35" s="4">
        <f t="shared" si="4"/>
        <v>-8.2513800937549231E-3</v>
      </c>
      <c r="Q35" t="str">
        <v>Equity</v>
      </c>
      <c r="R35" s="7">
        <v>53025268680.650002</v>
      </c>
      <c r="S35" t="str">
        <v>464287150</v>
      </c>
      <c r="T35" t="str">
        <v>The index consists of all U.S. common equities listed on the NYSE, the NASDAQ Global Select Market, the NASDAQ Select Market, the NASDAQ Capital Market, Cboe BZX, Cboe BYX, Cboe EDGA and Cboe EDGX, Inc. The fund generally will invest at least 80% of its assets in the component securities of its index and in investments that have economic characteristics that are substantially identical to the component securities of its index and may invest up to 20% of its assets in certain futures, options and swap contracts, cash and cash equivalents.</v>
      </c>
      <c r="U35" t="str">
        <v>US</v>
      </c>
      <c r="V35" s="2">
        <v>2.9999999999999997E-4</v>
      </c>
      <c r="W35" t="str">
        <v>2004-01-20</v>
      </c>
      <c r="X35" t="str">
        <v>US4642871507</v>
      </c>
      <c r="Y35" s="7">
        <v>114.14655399999999</v>
      </c>
      <c r="Z35" t="str">
        <v>USD</v>
      </c>
      <c r="AA35" s="2"/>
      <c r="AB35" s="2"/>
      <c r="AD35" s="7">
        <f t="shared" si="5"/>
        <v>0</v>
      </c>
      <c r="AE35" s="7">
        <f t="shared" si="6"/>
        <v>1.550211</v>
      </c>
      <c r="AF35" s="7">
        <f t="shared" si="7"/>
        <v>4.2252110000000007</v>
      </c>
      <c r="AG35" s="7">
        <f t="shared" si="8"/>
        <v>6.808211</v>
      </c>
      <c r="AH35" s="7">
        <f>SUM([1]!_xldudf_WISEPRICE($A35,"close",,DATE(YEAR($B$1),1,2)))</f>
        <v>104.51</v>
      </c>
      <c r="AI35" s="7">
        <f t="shared" si="9"/>
        <v>85.73</v>
      </c>
      <c r="AJ35" s="7">
        <f t="shared" si="10"/>
        <v>90.51</v>
      </c>
      <c r="AK35" s="7">
        <f t="shared" si="11"/>
        <v>63.58</v>
      </c>
      <c r="AO35" cm="1">
        <f t="array" ref="AO35:OP35">TRANSPOSE(INDEX(_xlfn._xlws.SORT(_xldudf_WISEPRICE(A35,"close",365)),,2))</f>
        <v>83.94</v>
      </c>
      <c r="AP35">
        <v>85.49</v>
      </c>
      <c r="AQ35">
        <v>84.9</v>
      </c>
      <c r="AR35">
        <v>84.59</v>
      </c>
      <c r="AS35">
        <v>86.53</v>
      </c>
      <c r="AT35">
        <v>85.94</v>
      </c>
      <c r="AU35">
        <v>85.66</v>
      </c>
      <c r="AV35">
        <v>83.41</v>
      </c>
      <c r="AW35">
        <v>82.65</v>
      </c>
      <c r="AX35">
        <v>83.7</v>
      </c>
      <c r="AY35">
        <v>84.46</v>
      </c>
      <c r="AZ35">
        <v>84.88</v>
      </c>
      <c r="BA35">
        <v>83.07</v>
      </c>
      <c r="BB35">
        <v>87.81</v>
      </c>
      <c r="BC35">
        <v>88.75</v>
      </c>
      <c r="BD35">
        <v>87.87</v>
      </c>
      <c r="BE35">
        <v>88.78</v>
      </c>
      <c r="BF35">
        <v>87.91</v>
      </c>
      <c r="BG35">
        <v>87.52</v>
      </c>
      <c r="BH35">
        <v>87.93</v>
      </c>
      <c r="BI35">
        <v>87.55</v>
      </c>
      <c r="BJ35">
        <v>88.71</v>
      </c>
      <c r="BK35">
        <v>89.28</v>
      </c>
      <c r="BL35">
        <v>89.25</v>
      </c>
      <c r="BM35">
        <v>87.83</v>
      </c>
      <c r="BN35">
        <v>87.76</v>
      </c>
      <c r="BO35">
        <v>90.44</v>
      </c>
      <c r="BP35">
        <v>90.48</v>
      </c>
      <c r="BQ35">
        <v>90.37</v>
      </c>
      <c r="BR35">
        <v>88.61</v>
      </c>
      <c r="BS35">
        <v>87.3</v>
      </c>
      <c r="BT35">
        <v>87.14</v>
      </c>
      <c r="BU35">
        <v>87.81</v>
      </c>
      <c r="BV35">
        <v>87.17</v>
      </c>
      <c r="BW35">
        <v>88.37</v>
      </c>
      <c r="BX35">
        <v>88.67</v>
      </c>
      <c r="BY35">
        <v>88.2</v>
      </c>
      <c r="BZ35">
        <v>85.98</v>
      </c>
      <c r="CA35">
        <v>85</v>
      </c>
      <c r="CB35">
        <v>84.18</v>
      </c>
      <c r="CC35">
        <v>84.29</v>
      </c>
      <c r="CD35">
        <v>85.57</v>
      </c>
      <c r="CE35">
        <v>84.36</v>
      </c>
      <c r="CF35">
        <v>84.85</v>
      </c>
      <c r="CG35">
        <v>84.48</v>
      </c>
      <c r="CH35">
        <v>83.44</v>
      </c>
      <c r="CI35">
        <v>84.99</v>
      </c>
      <c r="CJ35">
        <v>84.8</v>
      </c>
      <c r="CK35">
        <v>84.42</v>
      </c>
      <c r="CL35">
        <v>85.13</v>
      </c>
      <c r="CM35">
        <v>84.12</v>
      </c>
      <c r="CN35">
        <v>86.04</v>
      </c>
      <c r="CO35">
        <v>86.05</v>
      </c>
      <c r="CP35">
        <v>86.75</v>
      </c>
      <c r="CQ35">
        <v>87.86</v>
      </c>
      <c r="CR35">
        <v>88.33</v>
      </c>
      <c r="CS35">
        <v>88.68</v>
      </c>
      <c r="CT35">
        <v>88.55</v>
      </c>
      <c r="CU35">
        <v>87.19</v>
      </c>
      <c r="CV35">
        <v>86.5</v>
      </c>
      <c r="CW35">
        <v>88.13</v>
      </c>
      <c r="CX35">
        <v>89.28</v>
      </c>
      <c r="CY35">
        <v>89.12</v>
      </c>
      <c r="CZ35">
        <v>89.15</v>
      </c>
      <c r="DA35">
        <v>90.11</v>
      </c>
      <c r="DB35">
        <v>90.48</v>
      </c>
      <c r="DC35">
        <v>89.25</v>
      </c>
      <c r="DD35">
        <v>90.67</v>
      </c>
      <c r="DE35">
        <v>91.73</v>
      </c>
      <c r="DF35">
        <v>93.15</v>
      </c>
      <c r="DG35">
        <v>92.2</v>
      </c>
      <c r="DH35">
        <v>91.51</v>
      </c>
      <c r="DI35">
        <v>92.69</v>
      </c>
      <c r="DJ35">
        <v>91.61</v>
      </c>
      <c r="DK35">
        <v>90.75</v>
      </c>
      <c r="DL35">
        <v>90.92</v>
      </c>
      <c r="DM35">
        <v>91.96</v>
      </c>
      <c r="DN35">
        <v>92.01</v>
      </c>
      <c r="DO35">
        <v>92.47</v>
      </c>
      <c r="DP35">
        <v>91.23</v>
      </c>
      <c r="DQ35">
        <v>91</v>
      </c>
      <c r="DR35">
        <v>89.07</v>
      </c>
      <c r="DS35">
        <v>88.97</v>
      </c>
      <c r="DT35">
        <v>89.49</v>
      </c>
      <c r="DU35">
        <v>88.53</v>
      </c>
      <c r="DV35">
        <v>88.81</v>
      </c>
      <c r="DW35">
        <v>88.58</v>
      </c>
      <c r="DX35">
        <v>88.27</v>
      </c>
      <c r="DY35">
        <v>88.89</v>
      </c>
      <c r="DZ35">
        <v>90.31</v>
      </c>
      <c r="EA35">
        <v>90.21</v>
      </c>
      <c r="EB35">
        <v>88.84</v>
      </c>
      <c r="EC35">
        <v>88.97</v>
      </c>
      <c r="ED35">
        <v>87.22</v>
      </c>
      <c r="EE35">
        <v>85.73</v>
      </c>
      <c r="EF35">
        <v>85.5</v>
      </c>
      <c r="EG35">
        <v>86.89</v>
      </c>
      <c r="EH35">
        <v>86.2</v>
      </c>
      <c r="EI35">
        <v>87.7</v>
      </c>
      <c r="EJ35">
        <v>86.58</v>
      </c>
      <c r="EK35">
        <v>87.33</v>
      </c>
      <c r="EL35">
        <v>88.63</v>
      </c>
      <c r="EM35">
        <v>87.01</v>
      </c>
      <c r="EN35">
        <v>86.8</v>
      </c>
      <c r="EO35">
        <v>87.36</v>
      </c>
      <c r="EP35">
        <v>87.6</v>
      </c>
      <c r="EQ35">
        <v>87.44</v>
      </c>
      <c r="ER35">
        <v>88.73</v>
      </c>
      <c r="ES35">
        <v>89.2</v>
      </c>
      <c r="ET35">
        <v>90.55</v>
      </c>
      <c r="EU35">
        <v>90.81</v>
      </c>
      <c r="EV35">
        <v>90.15</v>
      </c>
      <c r="EW35">
        <v>89.84</v>
      </c>
      <c r="EX35">
        <v>90.13</v>
      </c>
      <c r="EY35">
        <v>90.31</v>
      </c>
      <c r="EZ35">
        <v>90.42</v>
      </c>
      <c r="FA35">
        <v>90.01</v>
      </c>
      <c r="FB35">
        <v>91.21</v>
      </c>
      <c r="FC35">
        <v>90.92</v>
      </c>
      <c r="FD35">
        <v>91.31</v>
      </c>
      <c r="FE35">
        <v>91.37</v>
      </c>
      <c r="FF35">
        <v>91.4</v>
      </c>
      <c r="FG35">
        <v>90.84</v>
      </c>
      <c r="FH35">
        <v>90.93</v>
      </c>
      <c r="FI35">
        <v>90.97</v>
      </c>
      <c r="FJ35">
        <v>89.42</v>
      </c>
      <c r="FK35">
        <v>89.03</v>
      </c>
      <c r="FL35">
        <v>90.69</v>
      </c>
      <c r="FM35">
        <v>91.47</v>
      </c>
      <c r="FN35">
        <v>91.44</v>
      </c>
      <c r="FO35">
        <v>90.3</v>
      </c>
      <c r="FP35">
        <v>89.78</v>
      </c>
      <c r="FQ35">
        <v>89.09</v>
      </c>
      <c r="FR35">
        <v>90.8</v>
      </c>
      <c r="FS35">
        <v>90.83</v>
      </c>
      <c r="FT35">
        <v>90.49</v>
      </c>
      <c r="FU35">
        <v>90.9</v>
      </c>
      <c r="FV35">
        <v>90.65</v>
      </c>
      <c r="FW35">
        <v>90.5</v>
      </c>
      <c r="FX35">
        <v>90.94</v>
      </c>
      <c r="FY35">
        <v>90.2</v>
      </c>
      <c r="FZ35">
        <v>91.4</v>
      </c>
      <c r="GA35">
        <v>92.29</v>
      </c>
      <c r="GB35">
        <v>92.09</v>
      </c>
      <c r="GC35">
        <v>92.26</v>
      </c>
      <c r="GD35">
        <v>91.27</v>
      </c>
      <c r="GE35">
        <v>90.57</v>
      </c>
      <c r="GF35">
        <v>91.17</v>
      </c>
      <c r="GG35">
        <v>92.38</v>
      </c>
      <c r="GH35">
        <v>92.42</v>
      </c>
      <c r="GI35">
        <v>91.88</v>
      </c>
      <c r="GJ35">
        <v>92.78</v>
      </c>
      <c r="GK35">
        <v>94.32</v>
      </c>
      <c r="GL35">
        <v>94.08</v>
      </c>
      <c r="GM35">
        <v>94.54</v>
      </c>
      <c r="GN35">
        <v>94.05</v>
      </c>
      <c r="GO35">
        <v>94.52</v>
      </c>
      <c r="GP35">
        <v>94.57</v>
      </c>
      <c r="GQ35">
        <v>95.43</v>
      </c>
      <c r="GR35">
        <v>96.16</v>
      </c>
      <c r="GS35">
        <v>96.2</v>
      </c>
      <c r="GT35">
        <v>97.33</v>
      </c>
      <c r="GU35">
        <v>96.98</v>
      </c>
      <c r="GV35">
        <v>96.49</v>
      </c>
      <c r="GW35">
        <v>95.95</v>
      </c>
      <c r="GX35">
        <v>96.22</v>
      </c>
      <c r="GY35">
        <v>95.36</v>
      </c>
      <c r="GZ35">
        <v>95.07</v>
      </c>
      <c r="HA35">
        <v>96.21</v>
      </c>
      <c r="HB35">
        <v>96.32</v>
      </c>
      <c r="HC35">
        <v>96.78</v>
      </c>
      <c r="HD35">
        <v>97.84</v>
      </c>
      <c r="HE35">
        <v>98.04</v>
      </c>
      <c r="HF35">
        <v>97.76</v>
      </c>
      <c r="HG35">
        <v>96.91</v>
      </c>
      <c r="HH35">
        <v>96.78</v>
      </c>
      <c r="HI35">
        <v>97.19</v>
      </c>
      <c r="HJ35">
        <v>97.98</v>
      </c>
      <c r="HK35">
        <v>98.71</v>
      </c>
      <c r="HL35">
        <v>99.59</v>
      </c>
      <c r="HM35">
        <v>99.36</v>
      </c>
      <c r="HN35">
        <v>99.8</v>
      </c>
      <c r="HO35">
        <v>100.57</v>
      </c>
      <c r="HP35">
        <v>100.84</v>
      </c>
      <c r="HQ35">
        <v>100.1</v>
      </c>
      <c r="HR35">
        <v>100.12</v>
      </c>
      <c r="HS35">
        <v>100.49</v>
      </c>
      <c r="HT35">
        <v>100.7</v>
      </c>
      <c r="HU35">
        <v>100.79</v>
      </c>
      <c r="HV35">
        <v>100.03</v>
      </c>
      <c r="HW35">
        <v>101.12</v>
      </c>
      <c r="HX35">
        <v>101.39</v>
      </c>
      <c r="HY35">
        <v>101.07</v>
      </c>
      <c r="HZ35">
        <v>99.66</v>
      </c>
      <c r="IA35">
        <v>99.38</v>
      </c>
      <c r="IB35">
        <v>98.92</v>
      </c>
      <c r="IC35">
        <v>99.76</v>
      </c>
      <c r="ID35">
        <v>99.26</v>
      </c>
      <c r="IE35">
        <v>98.57</v>
      </c>
      <c r="IF35">
        <v>98.57</v>
      </c>
      <c r="IG35">
        <v>98.48</v>
      </c>
      <c r="IH35">
        <v>98.94</v>
      </c>
      <c r="II35">
        <v>97.82</v>
      </c>
      <c r="IJ35">
        <v>97.04</v>
      </c>
      <c r="IK35">
        <v>96.24</v>
      </c>
      <c r="IL35">
        <v>96.34</v>
      </c>
      <c r="IM35">
        <v>96.92</v>
      </c>
      <c r="IN35">
        <v>96.58</v>
      </c>
      <c r="IO35">
        <v>97.67</v>
      </c>
      <c r="IP35">
        <v>96.37</v>
      </c>
      <c r="IQ35">
        <v>97.03</v>
      </c>
      <c r="IR35">
        <v>97.65</v>
      </c>
      <c r="IS35">
        <v>99.08</v>
      </c>
      <c r="IT35">
        <v>99.49</v>
      </c>
      <c r="IU35">
        <v>99.41</v>
      </c>
      <c r="IV35">
        <v>99.71</v>
      </c>
      <c r="IW35">
        <v>99.14</v>
      </c>
      <c r="IX35">
        <v>98.54</v>
      </c>
      <c r="IY35">
        <v>98.18</v>
      </c>
      <c r="IZ35">
        <v>98.3</v>
      </c>
      <c r="JA35">
        <v>98.91</v>
      </c>
      <c r="JB35">
        <v>98.41</v>
      </c>
      <c r="JC35">
        <v>98.43</v>
      </c>
      <c r="JD35">
        <v>99.3</v>
      </c>
      <c r="JE35">
        <v>98.11</v>
      </c>
      <c r="JF35">
        <v>98.1</v>
      </c>
      <c r="JG35">
        <v>97.89</v>
      </c>
      <c r="JH35">
        <v>96.99</v>
      </c>
      <c r="JI35">
        <v>95.36</v>
      </c>
      <c r="JJ35">
        <v>95.13</v>
      </c>
      <c r="JK35">
        <v>95.5</v>
      </c>
      <c r="JL35">
        <v>93.72</v>
      </c>
      <c r="JM35">
        <v>93.82</v>
      </c>
      <c r="JN35">
        <v>94.49</v>
      </c>
      <c r="JO35">
        <v>94.19</v>
      </c>
      <c r="JP35">
        <v>94.03</v>
      </c>
      <c r="JQ35">
        <v>92.68</v>
      </c>
      <c r="JR35">
        <v>93.4</v>
      </c>
      <c r="JS35">
        <v>93.27</v>
      </c>
      <c r="JT35">
        <v>94.45</v>
      </c>
      <c r="JU35">
        <v>95.05</v>
      </c>
      <c r="JV35">
        <v>95.6</v>
      </c>
      <c r="JW35">
        <v>95.94</v>
      </c>
      <c r="JX35">
        <v>95.18</v>
      </c>
      <c r="JY35">
        <v>94.65</v>
      </c>
      <c r="JZ35">
        <v>95.76</v>
      </c>
      <c r="KA35">
        <v>95.85</v>
      </c>
      <c r="KB35">
        <v>94.47</v>
      </c>
      <c r="KC35">
        <v>93.57</v>
      </c>
      <c r="KD35">
        <v>92.41</v>
      </c>
      <c r="KE35">
        <v>92.14</v>
      </c>
      <c r="KF35">
        <v>92.87</v>
      </c>
      <c r="KG35">
        <v>91.44</v>
      </c>
      <c r="KH35">
        <v>90.52</v>
      </c>
      <c r="KI35">
        <v>90.04</v>
      </c>
      <c r="KJ35">
        <v>91.06</v>
      </c>
      <c r="KK35">
        <v>91.67</v>
      </c>
      <c r="KL35">
        <v>92.55</v>
      </c>
      <c r="KM35">
        <v>94.38</v>
      </c>
      <c r="KN35">
        <v>95.45</v>
      </c>
      <c r="KO35">
        <v>95.48</v>
      </c>
      <c r="KP35">
        <v>95.8</v>
      </c>
      <c r="KQ35">
        <v>95.77</v>
      </c>
      <c r="KR35">
        <v>94.97</v>
      </c>
      <c r="KS35">
        <v>96.39</v>
      </c>
      <c r="KT35">
        <v>96.33</v>
      </c>
      <c r="KU35">
        <v>98.48</v>
      </c>
      <c r="KV35">
        <v>98.74</v>
      </c>
      <c r="KW35">
        <v>98.69</v>
      </c>
      <c r="KX35">
        <v>98.92</v>
      </c>
      <c r="KY35">
        <v>99.69</v>
      </c>
      <c r="KZ35">
        <v>99.38</v>
      </c>
      <c r="LA35">
        <v>99.84</v>
      </c>
      <c r="LB35">
        <v>99.91</v>
      </c>
      <c r="LC35">
        <v>99.75</v>
      </c>
      <c r="LD35">
        <v>99.84</v>
      </c>
      <c r="LE35">
        <v>99.86</v>
      </c>
      <c r="LF35">
        <v>100.32</v>
      </c>
      <c r="LG35">
        <v>101.14</v>
      </c>
      <c r="LH35">
        <v>100.78</v>
      </c>
      <c r="LI35">
        <v>100.58</v>
      </c>
      <c r="LJ35">
        <v>100.24</v>
      </c>
      <c r="LK35">
        <v>100.99</v>
      </c>
      <c r="LL35">
        <v>101.44</v>
      </c>
      <c r="LM35">
        <v>101.86</v>
      </c>
      <c r="LN35">
        <v>102.27</v>
      </c>
      <c r="LO35">
        <v>103.88</v>
      </c>
      <c r="LP35">
        <v>104.5</v>
      </c>
      <c r="LQ35">
        <v>104.31</v>
      </c>
      <c r="LR35">
        <v>104.77</v>
      </c>
      <c r="LS35">
        <v>105.56</v>
      </c>
      <c r="LT35">
        <v>103.53</v>
      </c>
      <c r="LU35">
        <v>104.66</v>
      </c>
      <c r="LV35">
        <v>104.94</v>
      </c>
      <c r="LW35">
        <v>105.43</v>
      </c>
      <c r="LX35">
        <v>105.62</v>
      </c>
      <c r="LY35">
        <v>105.69</v>
      </c>
      <c r="LZ35">
        <v>105.23</v>
      </c>
      <c r="MA35">
        <v>104.51</v>
      </c>
      <c r="MB35">
        <v>103.43</v>
      </c>
      <c r="MC35">
        <v>103.16</v>
      </c>
      <c r="MD35">
        <v>103.32</v>
      </c>
      <c r="ME35">
        <v>104.78</v>
      </c>
      <c r="MF35">
        <v>104.59</v>
      </c>
      <c r="MG35">
        <v>105.13</v>
      </c>
      <c r="MH35">
        <v>105.05</v>
      </c>
      <c r="MI35">
        <v>105.09</v>
      </c>
      <c r="MJ35">
        <v>104.6</v>
      </c>
      <c r="MK35">
        <v>104.03</v>
      </c>
      <c r="ML35">
        <v>104.88</v>
      </c>
      <c r="MM35">
        <v>106.22</v>
      </c>
      <c r="MN35">
        <v>106.61</v>
      </c>
      <c r="MO35">
        <v>106.84</v>
      </c>
      <c r="MP35">
        <v>106.83</v>
      </c>
      <c r="MQ35">
        <v>107.39</v>
      </c>
      <c r="MR35">
        <v>107.31</v>
      </c>
      <c r="MS35">
        <v>108.32</v>
      </c>
      <c r="MT35">
        <v>108.11</v>
      </c>
      <c r="MU35">
        <v>106.33</v>
      </c>
      <c r="MV35">
        <v>107.7</v>
      </c>
      <c r="MW35">
        <v>108.7</v>
      </c>
      <c r="MX35">
        <v>108.21</v>
      </c>
      <c r="MY35">
        <v>108.51</v>
      </c>
      <c r="MZ35">
        <v>109.37</v>
      </c>
      <c r="NA35">
        <v>109.65</v>
      </c>
      <c r="NB35">
        <v>110.33</v>
      </c>
      <c r="NC35">
        <v>110.42</v>
      </c>
      <c r="ND35">
        <v>108.66</v>
      </c>
      <c r="NE35">
        <v>109.88</v>
      </c>
      <c r="NF35">
        <v>110.73</v>
      </c>
      <c r="NG35">
        <v>110.14</v>
      </c>
      <c r="NH35">
        <v>109.44</v>
      </c>
      <c r="NI35">
        <v>109.46</v>
      </c>
      <c r="NJ35">
        <v>111.62</v>
      </c>
      <c r="NK35">
        <v>111.73</v>
      </c>
      <c r="NL35">
        <v>111.42</v>
      </c>
      <c r="NM35">
        <v>111.71</v>
      </c>
      <c r="NN35">
        <v>111.47</v>
      </c>
      <c r="NO35">
        <v>112</v>
      </c>
      <c r="NP35">
        <v>113.01</v>
      </c>
      <c r="NQ35">
        <v>112.84</v>
      </c>
      <c r="NR35">
        <v>111.7</v>
      </c>
      <c r="NS35">
        <v>112.39</v>
      </c>
      <c r="NT35">
        <v>113.49</v>
      </c>
      <c r="NU35">
        <v>112.81</v>
      </c>
      <c r="NV35">
        <v>112.66</v>
      </c>
      <c r="NW35">
        <v>113.72</v>
      </c>
      <c r="NX35">
        <v>113.6</v>
      </c>
      <c r="NY35">
        <v>113.19</v>
      </c>
      <c r="NZ35">
        <v>112.46</v>
      </c>
      <c r="OA35">
        <v>113</v>
      </c>
      <c r="OB35">
        <v>113.65</v>
      </c>
      <c r="OC35">
        <v>114.85</v>
      </c>
      <c r="OD35">
        <v>114.98</v>
      </c>
      <c r="OE35">
        <v>114.66</v>
      </c>
      <c r="OF35">
        <v>114.43</v>
      </c>
      <c r="OG35">
        <v>114.15</v>
      </c>
      <c r="OH35">
        <v>115.27</v>
      </c>
      <c r="OI35">
        <v>115.3</v>
      </c>
      <c r="OJ35">
        <v>115.02</v>
      </c>
      <c r="OK35">
        <v>114.16</v>
      </c>
      <c r="OL35">
        <v>114.34</v>
      </c>
      <c r="OM35">
        <v>112.96</v>
      </c>
      <c r="ON35">
        <v>114.13</v>
      </c>
      <c r="OO35">
        <v>114.52</v>
      </c>
      <c r="OP35" t="str">
        <v>Close</v>
      </c>
    </row>
    <row r="36" spans="1:406" x14ac:dyDescent="0.2">
      <c r="A36" t="s">
        <v>64</v>
      </c>
      <c r="B36" t="str">
        <v>Vanguard High Dividend Yield Index Fund</v>
      </c>
      <c r="D36" s="5">
        <v>119.55500000000001</v>
      </c>
      <c r="E36" s="6">
        <v>0.24740000000000001</v>
      </c>
      <c r="F36">
        <v>121.29</v>
      </c>
      <c r="G36">
        <v>98.4</v>
      </c>
      <c r="H36" s="7">
        <v>1135183</v>
      </c>
      <c r="I36" s="2">
        <f t="shared" si="12"/>
        <v>6.3940553528521862E-2</v>
      </c>
      <c r="J36" s="2">
        <f t="shared" si="13"/>
        <v>0.19079558652729389</v>
      </c>
      <c r="K36" s="2">
        <f t="shared" si="14"/>
        <v>8.8787555850248889E-2</v>
      </c>
      <c r="L36" s="2">
        <f t="shared" si="15"/>
        <v>9.5889205496730412E-2</v>
      </c>
      <c r="M36" s="4">
        <f t="shared" si="1"/>
        <v>-3.6932698239870637E-2</v>
      </c>
      <c r="N36" s="4">
        <f t="shared" si="2"/>
        <v>-0.17422978845860881</v>
      </c>
      <c r="O36" s="4">
        <f t="shared" si="3"/>
        <v>-2.5595130231957253E-2</v>
      </c>
      <c r="P36" s="4">
        <f t="shared" si="4"/>
        <v>-5.0269751474483648E-2</v>
      </c>
      <c r="Q36" t="str">
        <v>Domestic Stock - General</v>
      </c>
      <c r="R36" s="7">
        <v>53714885288.954002</v>
      </c>
      <c r="S36" t="str">
        <v>921946406</v>
      </c>
      <c r="T36" t="str">
        <v>The manager employs an indexing investment approach designed to track the performance of the index, which consists of common stocks of companies that pay dividends that generally are higher than average. The adviser attempts to replicate the target index by investing all, or substantially all, of the fund's assets in the stocks that make up the index, holding each stock in approximately the same proportion as its weighting in the index.</v>
      </c>
      <c r="U36" t="str">
        <v>US</v>
      </c>
      <c r="V36" s="2">
        <v>5.9999999999999995E-4</v>
      </c>
      <c r="W36" t="str">
        <v>2006-11-10</v>
      </c>
      <c r="X36" t="str">
        <v>US9219464065</v>
      </c>
      <c r="Y36" s="7">
        <v>119.27</v>
      </c>
      <c r="Z36" t="str">
        <v>USD</v>
      </c>
      <c r="AA36" s="2"/>
      <c r="AB36" s="2"/>
      <c r="AD36" s="7">
        <f t="shared" si="5"/>
        <v>0</v>
      </c>
      <c r="AE36" s="7">
        <f t="shared" si="6"/>
        <v>3.4779999999999998</v>
      </c>
      <c r="AF36" s="7">
        <f t="shared" si="7"/>
        <v>9.8260000000000005</v>
      </c>
      <c r="AG36" s="7">
        <f t="shared" si="8"/>
        <v>15.574</v>
      </c>
      <c r="AH36" s="7">
        <f>SUM([1]!_xldudf_WISEPRICE($A36,"close",,DATE(YEAR($B$1),1,2)))</f>
        <v>112.37</v>
      </c>
      <c r="AI36" s="7">
        <f t="shared" si="9"/>
        <v>103.32</v>
      </c>
      <c r="AJ36" s="7">
        <f t="shared" si="10"/>
        <v>100.24</v>
      </c>
      <c r="AK36" s="7">
        <f t="shared" si="11"/>
        <v>85.49</v>
      </c>
      <c r="AO36" cm="1">
        <f t="array" ref="AO36:OP36">TRANSPOSE(INDEX(_xlfn._xlws.SORT(_xldudf_WISEPRICE(A36,"close",365)),,2))</f>
        <v>102.64</v>
      </c>
      <c r="AP36">
        <v>103.66</v>
      </c>
      <c r="AQ36">
        <v>104.33</v>
      </c>
      <c r="AR36">
        <v>104.66</v>
      </c>
      <c r="AS36">
        <v>106.81</v>
      </c>
      <c r="AT36">
        <v>106.48</v>
      </c>
      <c r="AU36">
        <v>106.78</v>
      </c>
      <c r="AV36">
        <v>105.19</v>
      </c>
      <c r="AW36">
        <v>105.02</v>
      </c>
      <c r="AX36">
        <v>106.63</v>
      </c>
      <c r="AY36">
        <v>107.54</v>
      </c>
      <c r="AZ36">
        <v>108.15</v>
      </c>
      <c r="BA36">
        <v>106.3</v>
      </c>
      <c r="BB36">
        <v>110.02</v>
      </c>
      <c r="BC36">
        <v>110.28</v>
      </c>
      <c r="BD36">
        <v>109.71</v>
      </c>
      <c r="BE36">
        <v>110.21</v>
      </c>
      <c r="BF36">
        <v>109.53</v>
      </c>
      <c r="BG36">
        <v>109.61</v>
      </c>
      <c r="BH36">
        <v>110.39</v>
      </c>
      <c r="BI36">
        <v>110.68</v>
      </c>
      <c r="BJ36">
        <v>112.08</v>
      </c>
      <c r="BK36">
        <v>112.13</v>
      </c>
      <c r="BL36">
        <v>112.49</v>
      </c>
      <c r="BM36">
        <v>110.96</v>
      </c>
      <c r="BN36">
        <v>111.2</v>
      </c>
      <c r="BO36">
        <v>113.15</v>
      </c>
      <c r="BP36">
        <v>113.05</v>
      </c>
      <c r="BQ36">
        <v>113</v>
      </c>
      <c r="BR36">
        <v>111.02</v>
      </c>
      <c r="BS36">
        <v>109.9</v>
      </c>
      <c r="BT36">
        <v>109.88</v>
      </c>
      <c r="BU36">
        <v>110.46</v>
      </c>
      <c r="BV36">
        <v>109.5</v>
      </c>
      <c r="BW36">
        <v>111.12</v>
      </c>
      <c r="BX36">
        <v>111.52</v>
      </c>
      <c r="BY36">
        <v>111.02</v>
      </c>
      <c r="BZ36">
        <v>109.01</v>
      </c>
      <c r="CA36">
        <v>107.99</v>
      </c>
      <c r="CB36">
        <v>106.64</v>
      </c>
      <c r="CC36">
        <v>106.94</v>
      </c>
      <c r="CD36">
        <v>108.37</v>
      </c>
      <c r="CE36">
        <v>107.46</v>
      </c>
      <c r="CF36">
        <v>108.29</v>
      </c>
      <c r="CG36">
        <v>108.61</v>
      </c>
      <c r="CH36">
        <v>107.45</v>
      </c>
      <c r="CI36">
        <v>108.48</v>
      </c>
      <c r="CJ36">
        <v>108.21</v>
      </c>
      <c r="CK36">
        <v>108.02</v>
      </c>
      <c r="CL36">
        <v>108.94</v>
      </c>
      <c r="CM36">
        <v>108.39</v>
      </c>
      <c r="CN36">
        <v>110.77</v>
      </c>
      <c r="CO36">
        <v>109.82</v>
      </c>
      <c r="CP36">
        <v>110.34</v>
      </c>
      <c r="CQ36">
        <v>110.89</v>
      </c>
      <c r="CR36">
        <v>111.08</v>
      </c>
      <c r="CS36">
        <v>111.44</v>
      </c>
      <c r="CT36">
        <v>110.76</v>
      </c>
      <c r="CU36">
        <v>108.54</v>
      </c>
      <c r="CV36">
        <v>107.81</v>
      </c>
      <c r="CW36">
        <v>108.88</v>
      </c>
      <c r="CX36">
        <v>109.61</v>
      </c>
      <c r="CY36">
        <v>109.73</v>
      </c>
      <c r="CZ36">
        <v>109.97</v>
      </c>
      <c r="DA36">
        <v>110.69</v>
      </c>
      <c r="DB36">
        <v>110.26</v>
      </c>
      <c r="DC36">
        <v>109.49</v>
      </c>
      <c r="DD36">
        <v>110.77</v>
      </c>
      <c r="DE36">
        <v>110.96</v>
      </c>
      <c r="DF36">
        <v>110.83</v>
      </c>
      <c r="DG36">
        <v>110.19</v>
      </c>
      <c r="DH36">
        <v>109.96</v>
      </c>
      <c r="DI36">
        <v>110.68</v>
      </c>
      <c r="DJ36">
        <v>109.84</v>
      </c>
      <c r="DK36">
        <v>108.84</v>
      </c>
      <c r="DL36">
        <v>110.06</v>
      </c>
      <c r="DM36">
        <v>111.09</v>
      </c>
      <c r="DN36">
        <v>110.55</v>
      </c>
      <c r="DO36">
        <v>110.51</v>
      </c>
      <c r="DP36">
        <v>109.63</v>
      </c>
      <c r="DQ36">
        <v>109.77</v>
      </c>
      <c r="DR36">
        <v>108.02</v>
      </c>
      <c r="DS36">
        <v>107.73</v>
      </c>
      <c r="DT36">
        <v>107.94</v>
      </c>
      <c r="DU36">
        <v>107.54</v>
      </c>
      <c r="DV36">
        <v>107.51</v>
      </c>
      <c r="DW36">
        <v>106.88</v>
      </c>
      <c r="DX36">
        <v>106.82</v>
      </c>
      <c r="DY36">
        <v>107.34</v>
      </c>
      <c r="DZ36">
        <v>108.51</v>
      </c>
      <c r="EA36">
        <v>108.49</v>
      </c>
      <c r="EB36">
        <v>106.64</v>
      </c>
      <c r="EC36">
        <v>106.44</v>
      </c>
      <c r="ED36">
        <v>104.37</v>
      </c>
      <c r="EE36">
        <v>103.32</v>
      </c>
      <c r="EF36">
        <v>102.33</v>
      </c>
      <c r="EG36">
        <v>103.52</v>
      </c>
      <c r="EH36">
        <v>102.24</v>
      </c>
      <c r="EI36">
        <v>103.22</v>
      </c>
      <c r="EJ36">
        <v>101.52</v>
      </c>
      <c r="EK36">
        <v>102.2</v>
      </c>
      <c r="EL36">
        <v>103.3</v>
      </c>
      <c r="EM36">
        <v>101.32</v>
      </c>
      <c r="EN36">
        <v>100.82</v>
      </c>
      <c r="EO36">
        <v>101.7</v>
      </c>
      <c r="EP36">
        <v>102.64</v>
      </c>
      <c r="EQ36">
        <v>102.88</v>
      </c>
      <c r="ER36">
        <v>104.07</v>
      </c>
      <c r="ES36">
        <v>104.37</v>
      </c>
      <c r="ET36">
        <v>105.5</v>
      </c>
      <c r="EU36">
        <v>106.3</v>
      </c>
      <c r="EV36">
        <v>105.33</v>
      </c>
      <c r="EW36">
        <v>105.93</v>
      </c>
      <c r="EX36">
        <v>105.92</v>
      </c>
      <c r="EY36">
        <v>106.25</v>
      </c>
      <c r="EZ36">
        <v>106.78</v>
      </c>
      <c r="FA36">
        <v>106.49</v>
      </c>
      <c r="FB36">
        <v>107.1</v>
      </c>
      <c r="FC36">
        <v>107.07</v>
      </c>
      <c r="FD36">
        <v>107.64</v>
      </c>
      <c r="FE36">
        <v>107.65</v>
      </c>
      <c r="FF36">
        <v>107.68</v>
      </c>
      <c r="FG36">
        <v>107.01</v>
      </c>
      <c r="FH36">
        <v>106.98</v>
      </c>
      <c r="FI36">
        <v>107.34</v>
      </c>
      <c r="FJ36">
        <v>106.07</v>
      </c>
      <c r="FK36">
        <v>104.68</v>
      </c>
      <c r="FL36">
        <v>105.91</v>
      </c>
      <c r="FM36">
        <v>106.84</v>
      </c>
      <c r="FN36">
        <v>106.79</v>
      </c>
      <c r="FO36">
        <v>104.93</v>
      </c>
      <c r="FP36">
        <v>103.91</v>
      </c>
      <c r="FQ36">
        <v>102.87</v>
      </c>
      <c r="FR36">
        <v>104.54</v>
      </c>
      <c r="FS36">
        <v>104.46</v>
      </c>
      <c r="FT36">
        <v>104.03</v>
      </c>
      <c r="FU36">
        <v>103.8</v>
      </c>
      <c r="FV36">
        <v>103.27</v>
      </c>
      <c r="FW36">
        <v>103.3</v>
      </c>
      <c r="FX36">
        <v>103.57</v>
      </c>
      <c r="FY36">
        <v>102.11</v>
      </c>
      <c r="FZ36">
        <v>103.41</v>
      </c>
      <c r="GA36">
        <v>103.75</v>
      </c>
      <c r="GB36">
        <v>103.68</v>
      </c>
      <c r="GC36">
        <v>103.49</v>
      </c>
      <c r="GD36">
        <v>103.23</v>
      </c>
      <c r="GE36">
        <v>102.35</v>
      </c>
      <c r="GF36">
        <v>101.68</v>
      </c>
      <c r="GG36">
        <v>102.38</v>
      </c>
      <c r="GH36">
        <v>102</v>
      </c>
      <c r="GI36">
        <v>101.36</v>
      </c>
      <c r="GJ36">
        <v>101.87</v>
      </c>
      <c r="GK36">
        <v>104.05</v>
      </c>
      <c r="GL36">
        <v>103.52</v>
      </c>
      <c r="GM36">
        <v>103.94</v>
      </c>
      <c r="GN36">
        <v>105.14</v>
      </c>
      <c r="GO36">
        <v>105.32</v>
      </c>
      <c r="GP36">
        <v>105.13</v>
      </c>
      <c r="GQ36">
        <v>105.38</v>
      </c>
      <c r="GR36">
        <v>106.13</v>
      </c>
      <c r="GS36">
        <v>105.82</v>
      </c>
      <c r="GT36">
        <v>107.05</v>
      </c>
      <c r="GU36">
        <v>107.1</v>
      </c>
      <c r="GV36">
        <v>105.14</v>
      </c>
      <c r="GW36">
        <v>105</v>
      </c>
      <c r="GX36">
        <v>104.51</v>
      </c>
      <c r="GY36">
        <v>103.54</v>
      </c>
      <c r="GZ36">
        <v>104.08</v>
      </c>
      <c r="HA36">
        <v>104.75</v>
      </c>
      <c r="HB36">
        <v>104.42</v>
      </c>
      <c r="HC36">
        <v>105.25</v>
      </c>
      <c r="HD36">
        <v>106.07</v>
      </c>
      <c r="HE36">
        <v>106.64</v>
      </c>
      <c r="HF36">
        <v>106.14</v>
      </c>
      <c r="HG36">
        <v>104.98</v>
      </c>
      <c r="HH36">
        <v>104.89</v>
      </c>
      <c r="HI36">
        <v>105.54</v>
      </c>
      <c r="HJ36">
        <v>106.57</v>
      </c>
      <c r="HK36">
        <v>107.03</v>
      </c>
      <c r="HL36">
        <v>107.39</v>
      </c>
      <c r="HM36">
        <v>106.63</v>
      </c>
      <c r="HN36">
        <v>106.71</v>
      </c>
      <c r="HO36">
        <v>107.41</v>
      </c>
      <c r="HP36">
        <v>108.25</v>
      </c>
      <c r="HQ36">
        <v>109.23</v>
      </c>
      <c r="HR36">
        <v>109.57</v>
      </c>
      <c r="HS36">
        <v>110.18</v>
      </c>
      <c r="HT36">
        <v>109.96</v>
      </c>
      <c r="HU36">
        <v>110.34</v>
      </c>
      <c r="HV36">
        <v>109.63</v>
      </c>
      <c r="HW36">
        <v>110.17</v>
      </c>
      <c r="HX36">
        <v>110.33</v>
      </c>
      <c r="HY36">
        <v>110.05</v>
      </c>
      <c r="HZ36">
        <v>109.32</v>
      </c>
      <c r="IA36">
        <v>109.04</v>
      </c>
      <c r="IB36">
        <v>108.51</v>
      </c>
      <c r="IC36">
        <v>109.44</v>
      </c>
      <c r="ID36">
        <v>108.92</v>
      </c>
      <c r="IE36">
        <v>108.72</v>
      </c>
      <c r="IF36">
        <v>108.64</v>
      </c>
      <c r="IG36">
        <v>109.09</v>
      </c>
      <c r="IH36">
        <v>108.87</v>
      </c>
      <c r="II36">
        <v>107.38</v>
      </c>
      <c r="IJ36">
        <v>106.8</v>
      </c>
      <c r="IK36">
        <v>106.59</v>
      </c>
      <c r="IL36">
        <v>106.87</v>
      </c>
      <c r="IM36">
        <v>106.57</v>
      </c>
      <c r="IN36">
        <v>105.87</v>
      </c>
      <c r="IO36">
        <v>106.44</v>
      </c>
      <c r="IP36">
        <v>105.81</v>
      </c>
      <c r="IQ36">
        <v>106.37</v>
      </c>
      <c r="IR36">
        <v>106.93</v>
      </c>
      <c r="IS36">
        <v>107.77</v>
      </c>
      <c r="IT36">
        <v>107.9</v>
      </c>
      <c r="IU36">
        <v>107.69</v>
      </c>
      <c r="IV36">
        <v>108.03</v>
      </c>
      <c r="IW36">
        <v>106.96</v>
      </c>
      <c r="IX36">
        <v>106.49</v>
      </c>
      <c r="IY36">
        <v>106.46</v>
      </c>
      <c r="IZ36">
        <v>106.93</v>
      </c>
      <c r="JA36">
        <v>107.14</v>
      </c>
      <c r="JB36">
        <v>107.5</v>
      </c>
      <c r="JC36">
        <v>107.39</v>
      </c>
      <c r="JD36">
        <v>108.66</v>
      </c>
      <c r="JE36">
        <v>107.77</v>
      </c>
      <c r="JF36">
        <v>107.08</v>
      </c>
      <c r="JG36">
        <v>106.73</v>
      </c>
      <c r="JH36">
        <v>106.34</v>
      </c>
      <c r="JI36">
        <v>104.96</v>
      </c>
      <c r="JJ36">
        <v>104.66</v>
      </c>
      <c r="JK36">
        <v>104.96</v>
      </c>
      <c r="JL36">
        <v>103.6</v>
      </c>
      <c r="JM36">
        <v>103.57</v>
      </c>
      <c r="JN36">
        <v>103.88</v>
      </c>
      <c r="JO36">
        <v>103.32</v>
      </c>
      <c r="JP36">
        <v>102.08</v>
      </c>
      <c r="JQ36">
        <v>101.26</v>
      </c>
      <c r="JR36">
        <v>101.18</v>
      </c>
      <c r="JS36">
        <v>100.78</v>
      </c>
      <c r="JT36">
        <v>101.31</v>
      </c>
      <c r="JU36">
        <v>102.36</v>
      </c>
      <c r="JV36">
        <v>102.99</v>
      </c>
      <c r="JW36">
        <v>102.87</v>
      </c>
      <c r="JX36">
        <v>102.25</v>
      </c>
      <c r="JY36">
        <v>102.46</v>
      </c>
      <c r="JZ36">
        <v>103.54</v>
      </c>
      <c r="KA36">
        <v>103.97</v>
      </c>
      <c r="KB36">
        <v>103.05</v>
      </c>
      <c r="KC36">
        <v>102.2</v>
      </c>
      <c r="KD36">
        <v>101.21</v>
      </c>
      <c r="KE36">
        <v>100.35</v>
      </c>
      <c r="KF36">
        <v>101.07</v>
      </c>
      <c r="KG36">
        <v>100.55</v>
      </c>
      <c r="KH36">
        <v>100.24</v>
      </c>
      <c r="KI36">
        <v>98.71</v>
      </c>
      <c r="KJ36">
        <v>99.81</v>
      </c>
      <c r="KK36">
        <v>100.45</v>
      </c>
      <c r="KL36">
        <v>100.92</v>
      </c>
      <c r="KM36">
        <v>102.98</v>
      </c>
      <c r="KN36">
        <v>103.82</v>
      </c>
      <c r="KO36">
        <v>103.46</v>
      </c>
      <c r="KP36">
        <v>102.92</v>
      </c>
      <c r="KQ36">
        <v>102.5</v>
      </c>
      <c r="KR36">
        <v>101.59</v>
      </c>
      <c r="KS36">
        <v>102.65</v>
      </c>
      <c r="KT36">
        <v>102.51</v>
      </c>
      <c r="KU36">
        <v>104.54</v>
      </c>
      <c r="KV36">
        <v>105.13</v>
      </c>
      <c r="KW36">
        <v>104.67</v>
      </c>
      <c r="KX36">
        <v>105.27</v>
      </c>
      <c r="KY36">
        <v>105.5</v>
      </c>
      <c r="KZ36">
        <v>105.29</v>
      </c>
      <c r="LA36">
        <v>105.67</v>
      </c>
      <c r="LB36">
        <v>106.01</v>
      </c>
      <c r="LC36">
        <v>105.66</v>
      </c>
      <c r="LD36">
        <v>105.68</v>
      </c>
      <c r="LE36">
        <v>105.83</v>
      </c>
      <c r="LF36">
        <v>106.74</v>
      </c>
      <c r="LG36">
        <v>107.84</v>
      </c>
      <c r="LH36">
        <v>107.94</v>
      </c>
      <c r="LI36">
        <v>107.22</v>
      </c>
      <c r="LJ36">
        <v>106.99</v>
      </c>
      <c r="LK36">
        <v>107.33</v>
      </c>
      <c r="LL36">
        <v>107.6</v>
      </c>
      <c r="LM36">
        <v>108.67</v>
      </c>
      <c r="LN36">
        <v>108.71</v>
      </c>
      <c r="LO36">
        <v>110.59</v>
      </c>
      <c r="LP36">
        <v>111.84</v>
      </c>
      <c r="LQ36">
        <v>111.3</v>
      </c>
      <c r="LR36">
        <v>110.44</v>
      </c>
      <c r="LS36">
        <v>111.25</v>
      </c>
      <c r="LT36">
        <v>109.57</v>
      </c>
      <c r="LU36">
        <v>110.45</v>
      </c>
      <c r="LV36">
        <v>110.95</v>
      </c>
      <c r="LW36">
        <v>111.69</v>
      </c>
      <c r="LX36">
        <v>111.81</v>
      </c>
      <c r="LY36">
        <v>111.83</v>
      </c>
      <c r="LZ36">
        <v>111.63</v>
      </c>
      <c r="MA36">
        <v>112.37</v>
      </c>
      <c r="MB36">
        <v>111.69</v>
      </c>
      <c r="MC36">
        <v>111.59</v>
      </c>
      <c r="MD36">
        <v>111.87</v>
      </c>
      <c r="ME36">
        <v>112.5</v>
      </c>
      <c r="MF36">
        <v>111.78</v>
      </c>
      <c r="MG36">
        <v>111.79</v>
      </c>
      <c r="MH36">
        <v>111.35</v>
      </c>
      <c r="MI36">
        <v>111.49</v>
      </c>
      <c r="MJ36">
        <v>110.64</v>
      </c>
      <c r="MK36">
        <v>109.98</v>
      </c>
      <c r="ML36">
        <v>110.38</v>
      </c>
      <c r="MM36">
        <v>111.62</v>
      </c>
      <c r="MN36">
        <v>111.79</v>
      </c>
      <c r="MO36">
        <v>112.14</v>
      </c>
      <c r="MP36">
        <v>111.84</v>
      </c>
      <c r="MQ36">
        <v>113.07</v>
      </c>
      <c r="MR36">
        <v>112.99</v>
      </c>
      <c r="MS36">
        <v>113.32</v>
      </c>
      <c r="MT36">
        <v>113.74</v>
      </c>
      <c r="MU36">
        <v>112.47</v>
      </c>
      <c r="MV36">
        <v>113.31</v>
      </c>
      <c r="MW36">
        <v>113.13</v>
      </c>
      <c r="MX36">
        <v>112.26</v>
      </c>
      <c r="MY36">
        <v>112.72</v>
      </c>
      <c r="MZ36">
        <v>112.93</v>
      </c>
      <c r="NA36">
        <v>112.99</v>
      </c>
      <c r="NB36">
        <v>112.88</v>
      </c>
      <c r="NC36">
        <v>113.66</v>
      </c>
      <c r="ND36">
        <v>112.11</v>
      </c>
      <c r="NE36">
        <v>112.66</v>
      </c>
      <c r="NF36">
        <v>114.23</v>
      </c>
      <c r="NG36">
        <v>113.93</v>
      </c>
      <c r="NH36">
        <v>113.94</v>
      </c>
      <c r="NI36">
        <v>114.52</v>
      </c>
      <c r="NJ36">
        <v>115.3</v>
      </c>
      <c r="NK36">
        <v>115.56</v>
      </c>
      <c r="NL36">
        <v>115.11</v>
      </c>
      <c r="NM36">
        <v>115.28</v>
      </c>
      <c r="NN36">
        <v>115.21</v>
      </c>
      <c r="NO36">
        <v>115.42</v>
      </c>
      <c r="NP36">
        <v>116.16</v>
      </c>
      <c r="NQ36">
        <v>116.48</v>
      </c>
      <c r="NR36">
        <v>116.37</v>
      </c>
      <c r="NS36">
        <v>117.09</v>
      </c>
      <c r="NT36">
        <v>117.62</v>
      </c>
      <c r="NU36">
        <v>117.33</v>
      </c>
      <c r="NV36">
        <v>117.89</v>
      </c>
      <c r="NW36">
        <v>118.12</v>
      </c>
      <c r="NX36">
        <v>118.33</v>
      </c>
      <c r="NY36">
        <v>117.67</v>
      </c>
      <c r="NZ36">
        <v>116.92</v>
      </c>
      <c r="OA36">
        <v>117.09</v>
      </c>
      <c r="OB36">
        <v>117.69</v>
      </c>
      <c r="OC36">
        <v>118.71</v>
      </c>
      <c r="OD36">
        <v>119.69</v>
      </c>
      <c r="OE36">
        <v>119.08</v>
      </c>
      <c r="OF36">
        <v>118.95</v>
      </c>
      <c r="OG36">
        <v>118.67</v>
      </c>
      <c r="OH36">
        <v>120.57</v>
      </c>
      <c r="OI36">
        <v>120.99</v>
      </c>
      <c r="OJ36">
        <v>120.53</v>
      </c>
      <c r="OK36">
        <v>120.06</v>
      </c>
      <c r="OL36">
        <v>119.85</v>
      </c>
      <c r="OM36">
        <v>118.67</v>
      </c>
      <c r="ON36">
        <v>119.26</v>
      </c>
      <c r="OO36">
        <v>119.5367</v>
      </c>
      <c r="OP36" t="str">
        <v>Close</v>
      </c>
    </row>
    <row r="37" spans="1:406" x14ac:dyDescent="0.2">
      <c r="A37" t="s">
        <v>65</v>
      </c>
      <c r="B37" t="str">
        <v>iShares MSCI EAFE ETF</v>
      </c>
      <c r="D37" s="5">
        <v>79.430000000000007</v>
      </c>
      <c r="E37" s="6">
        <v>0.58250000000000002</v>
      </c>
      <c r="F37">
        <v>80.06</v>
      </c>
      <c r="G37">
        <v>65.680000000000007</v>
      </c>
      <c r="H37" s="7">
        <v>14888229</v>
      </c>
      <c r="I37" s="2">
        <f t="shared" si="12"/>
        <v>6.6031405180512703E-2</v>
      </c>
      <c r="J37" s="2">
        <f t="shared" si="13"/>
        <v>0.18968754552075762</v>
      </c>
      <c r="K37" s="2">
        <f t="shared" si="14"/>
        <v>4.370926251734697E-2</v>
      </c>
      <c r="L37" s="2">
        <f t="shared" si="15"/>
        <v>6.9923337710374511E-2</v>
      </c>
      <c r="M37" s="4">
        <f t="shared" si="1"/>
        <v>-3.4841846587879796E-2</v>
      </c>
      <c r="N37" s="4">
        <f t="shared" si="2"/>
        <v>-0.17533782946514509</v>
      </c>
      <c r="O37" s="4">
        <f t="shared" si="3"/>
        <v>-7.0673423564859172E-2</v>
      </c>
      <c r="P37" s="4">
        <f t="shared" si="4"/>
        <v>-7.6235619260839549E-2</v>
      </c>
      <c r="Q37" t="str">
        <v>Equity</v>
      </c>
      <c r="R37" s="7">
        <v>52690690080</v>
      </c>
      <c r="S37" t="str">
        <v>464287465</v>
      </c>
      <c r="T37" t="str">
        <v>The fund generally will invest at least 80% of its assets in the component securities of its underlying index and in investments that have economic characteristics that are substantially identical to the component securities of its underlying index. The index is a free float-adjusted, market capitalization-weighted index designed to measure large- and mid-capitalization equity market performance of developed markets outside of the U.S. and Canada.</v>
      </c>
      <c r="U37" t="str">
        <v>US</v>
      </c>
      <c r="V37" s="2">
        <v>3.5000000000000005E-3</v>
      </c>
      <c r="W37" t="str">
        <v>2001-08-14</v>
      </c>
      <c r="X37" t="str">
        <v>US4642874659</v>
      </c>
      <c r="Y37" s="7">
        <v>78.945400000000006</v>
      </c>
      <c r="Z37" t="str">
        <v>USD</v>
      </c>
      <c r="AA37" s="2"/>
      <c r="AB37" s="2"/>
      <c r="AD37" s="7">
        <f t="shared" si="5"/>
        <v>0</v>
      </c>
      <c r="AE37" s="7">
        <f t="shared" si="6"/>
        <v>2.2420499999999999</v>
      </c>
      <c r="AF37" s="7">
        <f t="shared" si="7"/>
        <v>6.6252000000000004</v>
      </c>
      <c r="AG37" s="7">
        <f t="shared" si="8"/>
        <v>10.3292</v>
      </c>
      <c r="AH37" s="7">
        <f>SUM([1]!_xldudf_WISEPRICE($A37,"close",,DATE(YEAR($B$1),1,2)))</f>
        <v>74.510000000000005</v>
      </c>
      <c r="AI37" s="7">
        <f t="shared" si="9"/>
        <v>68.650000000000006</v>
      </c>
      <c r="AJ37" s="7">
        <f t="shared" si="10"/>
        <v>75.69</v>
      </c>
      <c r="AK37" s="7">
        <f t="shared" si="11"/>
        <v>64.02</v>
      </c>
      <c r="AO37" cm="1">
        <f t="array" ref="AO37:OP37">TRANSPOSE(INDEX(_xlfn._xlws.SORT(_xldudf_WISEPRICE(A37,"close",365)),,2))</f>
        <v>58</v>
      </c>
      <c r="AP37">
        <v>59.28</v>
      </c>
      <c r="AQ37">
        <v>59.84</v>
      </c>
      <c r="AR37">
        <v>59.28</v>
      </c>
      <c r="AS37">
        <v>59.87</v>
      </c>
      <c r="AT37">
        <v>59.31</v>
      </c>
      <c r="AU37">
        <v>59.78</v>
      </c>
      <c r="AV37">
        <v>58.91</v>
      </c>
      <c r="AW37">
        <v>58.41</v>
      </c>
      <c r="AX37">
        <v>60.75</v>
      </c>
      <c r="AY37">
        <v>60.94</v>
      </c>
      <c r="AZ37">
        <v>61.63</v>
      </c>
      <c r="BA37">
        <v>60.77</v>
      </c>
      <c r="BB37">
        <v>64.180000000000007</v>
      </c>
      <c r="BC37">
        <v>65.459999999999994</v>
      </c>
      <c r="BD37">
        <v>64.77</v>
      </c>
      <c r="BE37">
        <v>65.2</v>
      </c>
      <c r="BF37">
        <v>65.05</v>
      </c>
      <c r="BG37">
        <v>65.02</v>
      </c>
      <c r="BH37">
        <v>65.150000000000006</v>
      </c>
      <c r="BI37">
        <v>64.66</v>
      </c>
      <c r="BJ37">
        <v>65.56</v>
      </c>
      <c r="BK37">
        <v>66.28</v>
      </c>
      <c r="BL37">
        <v>66.62</v>
      </c>
      <c r="BM37">
        <v>65.760000000000005</v>
      </c>
      <c r="BN37">
        <v>65.95</v>
      </c>
      <c r="BO37">
        <v>67.12</v>
      </c>
      <c r="BP37">
        <v>67.77</v>
      </c>
      <c r="BQ37">
        <v>67.72</v>
      </c>
      <c r="BR37">
        <v>66.83</v>
      </c>
      <c r="BS37">
        <v>66.53</v>
      </c>
      <c r="BT37">
        <v>66.53</v>
      </c>
      <c r="BU37">
        <v>66.87</v>
      </c>
      <c r="BV37">
        <v>66.91</v>
      </c>
      <c r="BW37">
        <v>67.11</v>
      </c>
      <c r="BX37">
        <v>67.790000000000006</v>
      </c>
      <c r="BY37">
        <v>67.73</v>
      </c>
      <c r="BZ37">
        <v>66</v>
      </c>
      <c r="CA37">
        <v>65.42</v>
      </c>
      <c r="CB37">
        <v>65.260000000000005</v>
      </c>
      <c r="CC37">
        <v>65.52</v>
      </c>
      <c r="CD37">
        <v>66.2</v>
      </c>
      <c r="CE37">
        <v>65.66</v>
      </c>
      <c r="CF37">
        <v>65.89</v>
      </c>
      <c r="CG37">
        <v>65.989999999999995</v>
      </c>
      <c r="CH37">
        <v>65.290000000000006</v>
      </c>
      <c r="CI37">
        <v>66.319999999999993</v>
      </c>
      <c r="CJ37">
        <v>65.64</v>
      </c>
      <c r="CK37">
        <v>66.22</v>
      </c>
      <c r="CL37">
        <v>67.099999999999994</v>
      </c>
      <c r="CM37">
        <v>66.430000000000007</v>
      </c>
      <c r="CN37">
        <v>68.13</v>
      </c>
      <c r="CO37">
        <v>68.42</v>
      </c>
      <c r="CP37">
        <v>68.62</v>
      </c>
      <c r="CQ37">
        <v>69.14</v>
      </c>
      <c r="CR37">
        <v>70.16</v>
      </c>
      <c r="CS37">
        <v>70.53</v>
      </c>
      <c r="CT37">
        <v>70.75</v>
      </c>
      <c r="CU37">
        <v>70.5</v>
      </c>
      <c r="CV37">
        <v>70.39</v>
      </c>
      <c r="CW37">
        <v>71.010000000000005</v>
      </c>
      <c r="CX37">
        <v>71.3</v>
      </c>
      <c r="CY37">
        <v>71.209999999999994</v>
      </c>
      <c r="CZ37">
        <v>71.680000000000007</v>
      </c>
      <c r="DA37">
        <v>71.739999999999995</v>
      </c>
      <c r="DB37">
        <v>71.599999999999994</v>
      </c>
      <c r="DC37">
        <v>71.14</v>
      </c>
      <c r="DD37">
        <v>71.55</v>
      </c>
      <c r="DE37">
        <v>72.19</v>
      </c>
      <c r="DF37">
        <v>72.09</v>
      </c>
      <c r="DG37">
        <v>71.42</v>
      </c>
      <c r="DH37">
        <v>70.69</v>
      </c>
      <c r="DI37">
        <v>71.290000000000006</v>
      </c>
      <c r="DJ37">
        <v>70.849999999999994</v>
      </c>
      <c r="DK37">
        <v>70.98</v>
      </c>
      <c r="DL37">
        <v>70.67</v>
      </c>
      <c r="DM37">
        <v>71.38</v>
      </c>
      <c r="DN37">
        <v>71.510000000000005</v>
      </c>
      <c r="DO37">
        <v>71.19</v>
      </c>
      <c r="DP37">
        <v>70.84</v>
      </c>
      <c r="DQ37">
        <v>71.02</v>
      </c>
      <c r="DR37">
        <v>70.239999999999995</v>
      </c>
      <c r="DS37">
        <v>69.849999999999994</v>
      </c>
      <c r="DT37">
        <v>70.209999999999994</v>
      </c>
      <c r="DU37">
        <v>69.040000000000006</v>
      </c>
      <c r="DV37">
        <v>69.86</v>
      </c>
      <c r="DW37">
        <v>69.349999999999994</v>
      </c>
      <c r="DX37">
        <v>69.72</v>
      </c>
      <c r="DY37">
        <v>69.86</v>
      </c>
      <c r="DZ37">
        <v>70.88</v>
      </c>
      <c r="EA37">
        <v>70.7</v>
      </c>
      <c r="EB37">
        <v>69.52</v>
      </c>
      <c r="EC37">
        <v>69.900000000000006</v>
      </c>
      <c r="ED37">
        <v>69.39</v>
      </c>
      <c r="EE37">
        <v>68.650000000000006</v>
      </c>
      <c r="EF37">
        <v>68.180000000000007</v>
      </c>
      <c r="EG37">
        <v>69.09</v>
      </c>
      <c r="EH37">
        <v>66.95</v>
      </c>
      <c r="EI37">
        <v>67.989999999999995</v>
      </c>
      <c r="EJ37">
        <v>67.180000000000007</v>
      </c>
      <c r="EK37">
        <v>68.23</v>
      </c>
      <c r="EL37">
        <v>69.260000000000005</v>
      </c>
      <c r="EM37">
        <v>69.02</v>
      </c>
      <c r="EN37">
        <v>69.03</v>
      </c>
      <c r="EO37">
        <v>68.819999999999993</v>
      </c>
      <c r="EP37">
        <v>69.47</v>
      </c>
      <c r="EQ37">
        <v>69.5</v>
      </c>
      <c r="ER37">
        <v>70.34</v>
      </c>
      <c r="ES37">
        <v>71.16</v>
      </c>
      <c r="ET37">
        <v>71.52</v>
      </c>
      <c r="EU37">
        <v>72.09</v>
      </c>
      <c r="EV37">
        <v>72.099999999999994</v>
      </c>
      <c r="EW37">
        <v>71.599999999999994</v>
      </c>
      <c r="EX37">
        <v>71.94</v>
      </c>
      <c r="EY37">
        <v>71.89</v>
      </c>
      <c r="EZ37">
        <v>72.13</v>
      </c>
      <c r="FA37">
        <v>72.59</v>
      </c>
      <c r="FB37">
        <v>73.52</v>
      </c>
      <c r="FC37">
        <v>73.22</v>
      </c>
      <c r="FD37">
        <v>73.09</v>
      </c>
      <c r="FE37">
        <v>73.489999999999995</v>
      </c>
      <c r="FF37">
        <v>73.260000000000005</v>
      </c>
      <c r="FG37">
        <v>73.260000000000005</v>
      </c>
      <c r="FH37">
        <v>73.63</v>
      </c>
      <c r="FI37">
        <v>73.819999999999993</v>
      </c>
      <c r="FJ37">
        <v>72.790000000000006</v>
      </c>
      <c r="FK37">
        <v>72.739999999999995</v>
      </c>
      <c r="FL37">
        <v>73.650000000000006</v>
      </c>
      <c r="FM37">
        <v>73.62</v>
      </c>
      <c r="FN37">
        <v>73.510000000000005</v>
      </c>
      <c r="FO37">
        <v>72.77</v>
      </c>
      <c r="FP37">
        <v>72.959999999999994</v>
      </c>
      <c r="FQ37">
        <v>72.81</v>
      </c>
      <c r="FR37">
        <v>73.88</v>
      </c>
      <c r="FS37">
        <v>73.900000000000006</v>
      </c>
      <c r="FT37">
        <v>73.599999999999994</v>
      </c>
      <c r="FU37">
        <v>73.45</v>
      </c>
      <c r="FV37">
        <v>73.27</v>
      </c>
      <c r="FW37">
        <v>73.14</v>
      </c>
      <c r="FX37">
        <v>73.7</v>
      </c>
      <c r="FY37">
        <v>73</v>
      </c>
      <c r="FZ37">
        <v>73.34</v>
      </c>
      <c r="GA37">
        <v>73.23</v>
      </c>
      <c r="GB37">
        <v>73.66</v>
      </c>
      <c r="GC37">
        <v>73.680000000000007</v>
      </c>
      <c r="GD37">
        <v>72.599999999999994</v>
      </c>
      <c r="GE37">
        <v>71.540000000000006</v>
      </c>
      <c r="GF37">
        <v>71.44</v>
      </c>
      <c r="GG37">
        <v>72.14</v>
      </c>
      <c r="GH37">
        <v>71.41</v>
      </c>
      <c r="GI37">
        <v>70.67</v>
      </c>
      <c r="GJ37">
        <v>71.72</v>
      </c>
      <c r="GK37">
        <v>72.650000000000006</v>
      </c>
      <c r="GL37">
        <v>72.23</v>
      </c>
      <c r="GM37">
        <v>72.83</v>
      </c>
      <c r="GN37">
        <v>70.89</v>
      </c>
      <c r="GO37">
        <v>71.64</v>
      </c>
      <c r="GP37">
        <v>71.52</v>
      </c>
      <c r="GQ37">
        <v>71.83</v>
      </c>
      <c r="GR37">
        <v>72.510000000000005</v>
      </c>
      <c r="GS37">
        <v>72.78</v>
      </c>
      <c r="GT37">
        <v>73.55</v>
      </c>
      <c r="GU37">
        <v>73.39</v>
      </c>
      <c r="GV37">
        <v>72.42</v>
      </c>
      <c r="GW37">
        <v>72.53</v>
      </c>
      <c r="GX37">
        <v>72.08</v>
      </c>
      <c r="GY37">
        <v>70.959999999999994</v>
      </c>
      <c r="GZ37">
        <v>71.05</v>
      </c>
      <c r="HA37">
        <v>71.67</v>
      </c>
      <c r="HB37">
        <v>71.72</v>
      </c>
      <c r="HC37">
        <v>71.62</v>
      </c>
      <c r="HD37">
        <v>72.5</v>
      </c>
      <c r="HE37">
        <v>72.42</v>
      </c>
      <c r="HF37">
        <v>71.61</v>
      </c>
      <c r="HG37">
        <v>70.37</v>
      </c>
      <c r="HH37">
        <v>70.900000000000006</v>
      </c>
      <c r="HI37">
        <v>71.099999999999994</v>
      </c>
      <c r="HJ37">
        <v>71.739999999999995</v>
      </c>
      <c r="HK37">
        <v>73.11</v>
      </c>
      <c r="HL37">
        <v>74.28</v>
      </c>
      <c r="HM37">
        <v>73.86</v>
      </c>
      <c r="HN37">
        <v>73.77</v>
      </c>
      <c r="HO37">
        <v>74.25</v>
      </c>
      <c r="HP37">
        <v>74.209999999999994</v>
      </c>
      <c r="HQ37">
        <v>73.83</v>
      </c>
      <c r="HR37">
        <v>73.98</v>
      </c>
      <c r="HS37">
        <v>73.8</v>
      </c>
      <c r="HT37">
        <v>73.88</v>
      </c>
      <c r="HU37">
        <v>74.08</v>
      </c>
      <c r="HV37">
        <v>73.91</v>
      </c>
      <c r="HW37">
        <v>74.44</v>
      </c>
      <c r="HX37">
        <v>74.459999999999994</v>
      </c>
      <c r="HY37">
        <v>73.53</v>
      </c>
      <c r="HZ37">
        <v>72.16</v>
      </c>
      <c r="IA37">
        <v>71.959999999999994</v>
      </c>
      <c r="IB37">
        <v>72.16</v>
      </c>
      <c r="IC37">
        <v>72.77</v>
      </c>
      <c r="ID37">
        <v>72.33</v>
      </c>
      <c r="IE37">
        <v>72.31</v>
      </c>
      <c r="IF37">
        <v>72.62</v>
      </c>
      <c r="IG37">
        <v>72.13</v>
      </c>
      <c r="IH37">
        <v>71.81</v>
      </c>
      <c r="II37">
        <v>70.92</v>
      </c>
      <c r="IJ37">
        <v>70.34</v>
      </c>
      <c r="IK37">
        <v>69.84</v>
      </c>
      <c r="IL37">
        <v>69.84</v>
      </c>
      <c r="IM37">
        <v>70.099999999999994</v>
      </c>
      <c r="IN37">
        <v>69.97</v>
      </c>
      <c r="IO37">
        <v>70.73</v>
      </c>
      <c r="IP37">
        <v>69.760000000000005</v>
      </c>
      <c r="IQ37">
        <v>70.23</v>
      </c>
      <c r="IR37">
        <v>70.97</v>
      </c>
      <c r="IS37">
        <v>71.849999999999994</v>
      </c>
      <c r="IT37">
        <v>71.81</v>
      </c>
      <c r="IU37">
        <v>71.53</v>
      </c>
      <c r="IV37">
        <v>71.489999999999995</v>
      </c>
      <c r="IW37">
        <v>70.87</v>
      </c>
      <c r="IX37">
        <v>70.72</v>
      </c>
      <c r="IY37">
        <v>70.489999999999995</v>
      </c>
      <c r="IZ37">
        <v>70.39</v>
      </c>
      <c r="JA37">
        <v>71.12</v>
      </c>
      <c r="JB37">
        <v>70.83</v>
      </c>
      <c r="JC37">
        <v>70.61</v>
      </c>
      <c r="JD37">
        <v>71.540000000000006</v>
      </c>
      <c r="JE37">
        <v>71.38</v>
      </c>
      <c r="JF37">
        <v>71.13</v>
      </c>
      <c r="JG37">
        <v>71.19</v>
      </c>
      <c r="JH37">
        <v>71.02</v>
      </c>
      <c r="JI37">
        <v>69.84</v>
      </c>
      <c r="JJ37">
        <v>69.900000000000006</v>
      </c>
      <c r="JK37">
        <v>69.59</v>
      </c>
      <c r="JL37">
        <v>68.69</v>
      </c>
      <c r="JM37">
        <v>68.56</v>
      </c>
      <c r="JN37">
        <v>69.12</v>
      </c>
      <c r="JO37">
        <v>68.92</v>
      </c>
      <c r="JP37">
        <v>67.91</v>
      </c>
      <c r="JQ37">
        <v>67.06</v>
      </c>
      <c r="JR37">
        <v>67.180000000000007</v>
      </c>
      <c r="JS37">
        <v>67.77</v>
      </c>
      <c r="JT37">
        <v>68.52</v>
      </c>
      <c r="JU37">
        <v>68.42</v>
      </c>
      <c r="JV37">
        <v>69.36</v>
      </c>
      <c r="JW37">
        <v>69.650000000000006</v>
      </c>
      <c r="JX37">
        <v>69.069999999999993</v>
      </c>
      <c r="JY37">
        <v>68.430000000000007</v>
      </c>
      <c r="JZ37">
        <v>68.930000000000007</v>
      </c>
      <c r="KA37">
        <v>68.97</v>
      </c>
      <c r="KB37">
        <v>67.77</v>
      </c>
      <c r="KC37">
        <v>67.17</v>
      </c>
      <c r="KD37">
        <v>66.569999999999993</v>
      </c>
      <c r="KE37">
        <v>66.62</v>
      </c>
      <c r="KF37">
        <v>67</v>
      </c>
      <c r="KG37">
        <v>66.52</v>
      </c>
      <c r="KH37">
        <v>66.040000000000006</v>
      </c>
      <c r="KI37">
        <v>65.84</v>
      </c>
      <c r="KJ37">
        <v>66.680000000000007</v>
      </c>
      <c r="KK37">
        <v>66.92</v>
      </c>
      <c r="KL37">
        <v>67.55</v>
      </c>
      <c r="KM37">
        <v>68.930000000000007</v>
      </c>
      <c r="KN37">
        <v>69.66</v>
      </c>
      <c r="KO37">
        <v>69.31</v>
      </c>
      <c r="KP37">
        <v>68.89</v>
      </c>
      <c r="KQ37">
        <v>68.8</v>
      </c>
      <c r="KR37">
        <v>68.790000000000006</v>
      </c>
      <c r="KS37">
        <v>69.099999999999994</v>
      </c>
      <c r="KT37">
        <v>69.28</v>
      </c>
      <c r="KU37">
        <v>71.05</v>
      </c>
      <c r="KV37">
        <v>70.94</v>
      </c>
      <c r="KW37">
        <v>70.89</v>
      </c>
      <c r="KX37">
        <v>71.849999999999994</v>
      </c>
      <c r="KY37">
        <v>72.12</v>
      </c>
      <c r="KZ37">
        <v>71.84</v>
      </c>
      <c r="LA37">
        <v>72.010000000000005</v>
      </c>
      <c r="LB37">
        <v>72.56</v>
      </c>
      <c r="LC37">
        <v>72.31</v>
      </c>
      <c r="LD37">
        <v>72.33</v>
      </c>
      <c r="LE37">
        <v>72.48</v>
      </c>
      <c r="LF37">
        <v>72.42</v>
      </c>
      <c r="LG37">
        <v>73.180000000000007</v>
      </c>
      <c r="LH37">
        <v>72.61</v>
      </c>
      <c r="LI37">
        <v>72.349999999999994</v>
      </c>
      <c r="LJ37">
        <v>72.569999999999993</v>
      </c>
      <c r="LK37">
        <v>72.92</v>
      </c>
      <c r="LL37">
        <v>73.14</v>
      </c>
      <c r="LM37">
        <v>73.319999999999993</v>
      </c>
      <c r="LN37">
        <v>73.45</v>
      </c>
      <c r="LO37">
        <v>74.52</v>
      </c>
      <c r="LP37">
        <v>75.069999999999993</v>
      </c>
      <c r="LQ37">
        <v>74.34</v>
      </c>
      <c r="LR37">
        <v>74.52</v>
      </c>
      <c r="LS37">
        <v>75.150000000000006</v>
      </c>
      <c r="LT37">
        <v>73.47</v>
      </c>
      <c r="LU37">
        <v>74.66</v>
      </c>
      <c r="LV37">
        <v>74.73</v>
      </c>
      <c r="LW37">
        <v>75.069999999999993</v>
      </c>
      <c r="LX37">
        <v>75.47</v>
      </c>
      <c r="LY37">
        <v>75.27</v>
      </c>
      <c r="LZ37">
        <v>75.349999999999994</v>
      </c>
      <c r="MA37">
        <v>74.510000000000005</v>
      </c>
      <c r="MB37">
        <v>73.95</v>
      </c>
      <c r="MC37">
        <v>74.12</v>
      </c>
      <c r="MD37">
        <v>74.17</v>
      </c>
      <c r="ME37">
        <v>74.959999999999994</v>
      </c>
      <c r="MF37">
        <v>74.290000000000006</v>
      </c>
      <c r="MG37">
        <v>74.77</v>
      </c>
      <c r="MH37">
        <v>74.760000000000005</v>
      </c>
      <c r="MI37">
        <v>75.069999999999993</v>
      </c>
      <c r="MJ37">
        <v>73.81</v>
      </c>
      <c r="MK37">
        <v>73.11</v>
      </c>
      <c r="ML37">
        <v>73.760000000000005</v>
      </c>
      <c r="MM37">
        <v>73.930000000000007</v>
      </c>
      <c r="MN37">
        <v>74.16</v>
      </c>
      <c r="MO37">
        <v>73.95</v>
      </c>
      <c r="MP37">
        <v>74.510000000000005</v>
      </c>
      <c r="MQ37">
        <v>74.72</v>
      </c>
      <c r="MR37">
        <v>75.05</v>
      </c>
      <c r="MS37">
        <v>75.489999999999995</v>
      </c>
      <c r="MT37">
        <v>75.39</v>
      </c>
      <c r="MU37">
        <v>75.010000000000005</v>
      </c>
      <c r="MV37">
        <v>75.75</v>
      </c>
      <c r="MW37">
        <v>75.150000000000006</v>
      </c>
      <c r="MX37">
        <v>74.75</v>
      </c>
      <c r="MY37">
        <v>75.209999999999994</v>
      </c>
      <c r="MZ37">
        <v>75.17</v>
      </c>
      <c r="NA37">
        <v>75.040000000000006</v>
      </c>
      <c r="NB37">
        <v>75.3</v>
      </c>
      <c r="NC37">
        <v>75.430000000000007</v>
      </c>
      <c r="ND37">
        <v>74.27</v>
      </c>
      <c r="NE37">
        <v>75.099999999999994</v>
      </c>
      <c r="NF37">
        <v>75.95</v>
      </c>
      <c r="NG37">
        <v>76.069999999999993</v>
      </c>
      <c r="NH37">
        <v>76.38</v>
      </c>
      <c r="NI37">
        <v>76.44</v>
      </c>
      <c r="NJ37">
        <v>77.3</v>
      </c>
      <c r="NK37">
        <v>77.400000000000006</v>
      </c>
      <c r="NL37">
        <v>77.290000000000006</v>
      </c>
      <c r="NM37">
        <v>77.5</v>
      </c>
      <c r="NN37">
        <v>77.05</v>
      </c>
      <c r="NO37">
        <v>77.25</v>
      </c>
      <c r="NP37">
        <v>78</v>
      </c>
      <c r="NQ37">
        <v>77.8</v>
      </c>
      <c r="NR37">
        <v>77.66</v>
      </c>
      <c r="NS37">
        <v>78.58</v>
      </c>
      <c r="NT37">
        <v>79.510000000000005</v>
      </c>
      <c r="NU37">
        <v>79.25</v>
      </c>
      <c r="NV37">
        <v>78.8</v>
      </c>
      <c r="NW37">
        <v>79.430000000000007</v>
      </c>
      <c r="NX37">
        <v>79.44</v>
      </c>
      <c r="NY37">
        <v>78.86</v>
      </c>
      <c r="NZ37">
        <v>78.89</v>
      </c>
      <c r="OA37">
        <v>78.87</v>
      </c>
      <c r="OB37">
        <v>79.010000000000005</v>
      </c>
      <c r="OC37">
        <v>79.849999999999994</v>
      </c>
      <c r="OD37">
        <v>79.81</v>
      </c>
      <c r="OE37">
        <v>79.64</v>
      </c>
      <c r="OF37">
        <v>79.47</v>
      </c>
      <c r="OG37">
        <v>79.56</v>
      </c>
      <c r="OH37">
        <v>80.040000000000006</v>
      </c>
      <c r="OI37">
        <v>79.86</v>
      </c>
      <c r="OJ37">
        <v>79.52</v>
      </c>
      <c r="OK37">
        <v>78.959999999999994</v>
      </c>
      <c r="OL37">
        <v>79.400000000000006</v>
      </c>
      <c r="OM37">
        <v>78.72</v>
      </c>
      <c r="ON37">
        <v>78.97</v>
      </c>
      <c r="OO37">
        <v>79.45</v>
      </c>
      <c r="OP37" t="str">
        <v>Close</v>
      </c>
    </row>
    <row r="38" spans="1:406" x14ac:dyDescent="0.2">
      <c r="A38" t="s">
        <v>66</v>
      </c>
      <c r="B38" t="str">
        <v>iShares 20+ Year Treasury Bond ETF</v>
      </c>
      <c r="D38" s="5">
        <v>91.18</v>
      </c>
      <c r="E38" s="6">
        <v>-0.2298</v>
      </c>
      <c r="F38">
        <v>107.76</v>
      </c>
      <c r="G38">
        <v>82.42</v>
      </c>
      <c r="H38" s="7">
        <v>42396593</v>
      </c>
      <c r="I38" s="2">
        <f t="shared" si="12"/>
        <v>-6.6368121249109902E-2</v>
      </c>
      <c r="J38" s="2">
        <f t="shared" si="13"/>
        <v>-0.10405831044606495</v>
      </c>
      <c r="K38" s="2">
        <f t="shared" si="14"/>
        <v>-0.10717497620251837</v>
      </c>
      <c r="L38" s="2">
        <f t="shared" si="15"/>
        <v>-2.8469736034319237E-2</v>
      </c>
      <c r="M38" s="4">
        <f t="shared" si="1"/>
        <v>-0.16724137301750241</v>
      </c>
      <c r="N38" s="4">
        <f t="shared" si="2"/>
        <v>-0.46908368543196766</v>
      </c>
      <c r="O38" s="4">
        <f t="shared" si="3"/>
        <v>-0.22155766228472451</v>
      </c>
      <c r="P38" s="4">
        <f t="shared" si="4"/>
        <v>-0.1746286930055333</v>
      </c>
      <c r="Q38" t="str">
        <v>Fixed Income</v>
      </c>
      <c r="R38" s="7">
        <v>48110791100</v>
      </c>
      <c r="S38" t="str">
        <v>464287432</v>
      </c>
      <c r="T38" t="str">
        <v>The fund will invest at least 80% of its assets in the component securities of the underlying index, and it will invest at least 90% of its assets in U.S. Treasury securities that the advisor believes will help the fund track the underlying index. The underlying index measures the performance of public obligations of the U.S. Treasury that have a remaining maturity greater than or equal to twenty years.</v>
      </c>
      <c r="U38" t="str">
        <v>US</v>
      </c>
      <c r="V38" s="2">
        <v>1.5E-3</v>
      </c>
      <c r="W38" t="str">
        <v>2002-07-22</v>
      </c>
      <c r="X38" t="str">
        <v>US4642874329</v>
      </c>
      <c r="Y38" s="7">
        <v>91.326499999999996</v>
      </c>
      <c r="Z38" t="str">
        <v>USD</v>
      </c>
      <c r="AA38" s="2"/>
      <c r="AB38" s="2"/>
      <c r="AD38" s="7">
        <f t="shared" si="5"/>
        <v>0.60535000000000005</v>
      </c>
      <c r="AE38" s="7">
        <f t="shared" si="6"/>
        <v>3.4224830000000002</v>
      </c>
      <c r="AF38" s="7">
        <f t="shared" si="7"/>
        <v>8.4727150000000009</v>
      </c>
      <c r="AG38" s="7">
        <f t="shared" si="8"/>
        <v>13.730780999999999</v>
      </c>
      <c r="AH38" s="7">
        <f>SUM([1]!_xldudf_WISEPRICE($A38,"close",,DATE(YEAR($B$1),1,2)))</f>
        <v>98.31</v>
      </c>
      <c r="AI38" s="7">
        <f t="shared" si="9"/>
        <v>105.59</v>
      </c>
      <c r="AJ38" s="7">
        <f t="shared" si="10"/>
        <v>140.02000000000001</v>
      </c>
      <c r="AK38" s="7">
        <f t="shared" si="11"/>
        <v>121.21</v>
      </c>
      <c r="AO38" cm="1">
        <f t="array" ref="AO38:OP38">TRANSPOSE(INDEX(_xlfn._xlws.SORT(_xldudf_WISEPRICE(A38,"close",365)),,2))</f>
        <v>92.4</v>
      </c>
      <c r="AP38">
        <v>95.09</v>
      </c>
      <c r="AQ38">
        <v>96.46</v>
      </c>
      <c r="AR38">
        <v>97.47</v>
      </c>
      <c r="AS38">
        <v>96.8</v>
      </c>
      <c r="AT38">
        <v>96.11</v>
      </c>
      <c r="AU38">
        <v>96.77</v>
      </c>
      <c r="AV38">
        <v>96.35</v>
      </c>
      <c r="AW38">
        <v>95.83</v>
      </c>
      <c r="AX38">
        <v>94.22</v>
      </c>
      <c r="AY38">
        <v>93.28</v>
      </c>
      <c r="AZ38">
        <v>94.3</v>
      </c>
      <c r="BA38">
        <v>94.61</v>
      </c>
      <c r="BB38">
        <v>98.25</v>
      </c>
      <c r="BC38">
        <v>97.89</v>
      </c>
      <c r="BD38">
        <v>97.65</v>
      </c>
      <c r="BE38">
        <v>99.23</v>
      </c>
      <c r="BF38">
        <v>101.4</v>
      </c>
      <c r="BG38">
        <v>100.33</v>
      </c>
      <c r="BH38">
        <v>99.64</v>
      </c>
      <c r="BI38">
        <v>100.06</v>
      </c>
      <c r="BJ38">
        <v>101.48</v>
      </c>
      <c r="BK38">
        <v>103.25</v>
      </c>
      <c r="BL38">
        <v>102.9</v>
      </c>
      <c r="BM38">
        <v>103.19</v>
      </c>
      <c r="BN38">
        <v>101.98</v>
      </c>
      <c r="BO38">
        <v>102.73</v>
      </c>
      <c r="BP38">
        <v>105.76</v>
      </c>
      <c r="BQ38">
        <v>107.09</v>
      </c>
      <c r="BR38">
        <v>105.59</v>
      </c>
      <c r="BS38">
        <v>106.95</v>
      </c>
      <c r="BT38">
        <v>109.47</v>
      </c>
      <c r="BU38">
        <v>109.17</v>
      </c>
      <c r="BV38">
        <v>106.33</v>
      </c>
      <c r="BW38">
        <v>106.67</v>
      </c>
      <c r="BX38">
        <v>107.7</v>
      </c>
      <c r="BY38">
        <v>108.16</v>
      </c>
      <c r="BZ38">
        <v>108.32</v>
      </c>
      <c r="CA38">
        <v>107.11</v>
      </c>
      <c r="CB38">
        <v>105.31</v>
      </c>
      <c r="CC38">
        <v>103.44</v>
      </c>
      <c r="CD38">
        <v>103.7</v>
      </c>
      <c r="CE38">
        <v>103.68</v>
      </c>
      <c r="CF38">
        <v>102.16</v>
      </c>
      <c r="CG38">
        <v>100.14</v>
      </c>
      <c r="CH38">
        <v>99.55</v>
      </c>
      <c r="CI38">
        <v>100.68</v>
      </c>
      <c r="CJ38">
        <v>99.56</v>
      </c>
      <c r="CK38">
        <v>101.46</v>
      </c>
      <c r="CL38">
        <v>102.85</v>
      </c>
      <c r="CM38">
        <v>103.28</v>
      </c>
      <c r="CN38">
        <v>105.18</v>
      </c>
      <c r="CO38">
        <v>105.74</v>
      </c>
      <c r="CP38">
        <v>103.99</v>
      </c>
      <c r="CQ38">
        <v>105.68</v>
      </c>
      <c r="CR38">
        <v>107.76</v>
      </c>
      <c r="CS38">
        <v>106.75</v>
      </c>
      <c r="CT38">
        <v>106.06</v>
      </c>
      <c r="CU38">
        <v>108.63</v>
      </c>
      <c r="CV38">
        <v>107.95</v>
      </c>
      <c r="CW38">
        <v>106.2</v>
      </c>
      <c r="CX38">
        <v>105.7</v>
      </c>
      <c r="CY38">
        <v>107.22</v>
      </c>
      <c r="CZ38">
        <v>107.48</v>
      </c>
      <c r="DA38">
        <v>106.98</v>
      </c>
      <c r="DB38">
        <v>106.71</v>
      </c>
      <c r="DC38">
        <v>106.32</v>
      </c>
      <c r="DD38">
        <v>107.17</v>
      </c>
      <c r="DE38">
        <v>108.18</v>
      </c>
      <c r="DF38">
        <v>108.32</v>
      </c>
      <c r="DG38">
        <v>106.7</v>
      </c>
      <c r="DH38">
        <v>105.91</v>
      </c>
      <c r="DI38">
        <v>105.06</v>
      </c>
      <c r="DJ38">
        <v>105.56</v>
      </c>
      <c r="DK38">
        <v>104.56</v>
      </c>
      <c r="DL38">
        <v>103.39</v>
      </c>
      <c r="DM38">
        <v>104.26</v>
      </c>
      <c r="DN38">
        <v>104.02</v>
      </c>
      <c r="DO38">
        <v>103.05</v>
      </c>
      <c r="DP38">
        <v>101.59</v>
      </c>
      <c r="DQ38">
        <v>102.38</v>
      </c>
      <c r="DR38">
        <v>100.39</v>
      </c>
      <c r="DS38">
        <v>101.31</v>
      </c>
      <c r="DT38">
        <v>102.3</v>
      </c>
      <c r="DU38">
        <v>100.97</v>
      </c>
      <c r="DV38">
        <v>101.25</v>
      </c>
      <c r="DW38">
        <v>101.71</v>
      </c>
      <c r="DX38">
        <v>100.37</v>
      </c>
      <c r="DY38">
        <v>99.48</v>
      </c>
      <c r="DZ38">
        <v>101.89</v>
      </c>
      <c r="EA38">
        <v>101.1</v>
      </c>
      <c r="EB38">
        <v>101.72</v>
      </c>
      <c r="EC38">
        <v>101.82</v>
      </c>
      <c r="ED38">
        <v>102.07</v>
      </c>
      <c r="EE38">
        <v>105.59</v>
      </c>
      <c r="EF38">
        <v>105.83</v>
      </c>
      <c r="EG38">
        <v>104.09</v>
      </c>
      <c r="EH38">
        <v>106.1</v>
      </c>
      <c r="EI38">
        <v>105.27</v>
      </c>
      <c r="EJ38">
        <v>106.85</v>
      </c>
      <c r="EK38">
        <v>105.91</v>
      </c>
      <c r="EL38">
        <v>105</v>
      </c>
      <c r="EM38">
        <v>106.4</v>
      </c>
      <c r="EN38">
        <v>106.4</v>
      </c>
      <c r="EO38">
        <v>106.85</v>
      </c>
      <c r="EP38">
        <v>104.34</v>
      </c>
      <c r="EQ38">
        <v>104.53</v>
      </c>
      <c r="ER38">
        <v>104.32</v>
      </c>
      <c r="ES38">
        <v>104.8</v>
      </c>
      <c r="ET38">
        <v>106.37</v>
      </c>
      <c r="EU38">
        <v>106.6</v>
      </c>
      <c r="EV38">
        <v>107.13</v>
      </c>
      <c r="EW38">
        <v>108.25</v>
      </c>
      <c r="EX38">
        <v>108.53</v>
      </c>
      <c r="EY38">
        <v>106.78</v>
      </c>
      <c r="EZ38">
        <v>107</v>
      </c>
      <c r="FA38">
        <v>106.89</v>
      </c>
      <c r="FB38">
        <v>106.05</v>
      </c>
      <c r="FC38">
        <v>105.08</v>
      </c>
      <c r="FD38">
        <v>103.83</v>
      </c>
      <c r="FE38">
        <v>104.2</v>
      </c>
      <c r="FF38">
        <v>104.1</v>
      </c>
      <c r="FG38">
        <v>104.99</v>
      </c>
      <c r="FH38">
        <v>104.4</v>
      </c>
      <c r="FI38">
        <v>105.41</v>
      </c>
      <c r="FJ38">
        <v>106.96</v>
      </c>
      <c r="FK38">
        <v>105.82</v>
      </c>
      <c r="FL38">
        <v>104.77</v>
      </c>
      <c r="FM38">
        <v>106.46</v>
      </c>
      <c r="FN38">
        <v>103.13</v>
      </c>
      <c r="FO38">
        <v>105.7</v>
      </c>
      <c r="FP38">
        <v>106.29</v>
      </c>
      <c r="FQ38">
        <v>105.24</v>
      </c>
      <c r="FR38">
        <v>104.89</v>
      </c>
      <c r="FS38">
        <v>103.42</v>
      </c>
      <c r="FT38">
        <v>103.05</v>
      </c>
      <c r="FU38">
        <v>104.05</v>
      </c>
      <c r="FV38">
        <v>105.15</v>
      </c>
      <c r="FW38">
        <v>104.27</v>
      </c>
      <c r="FX38">
        <v>103.19</v>
      </c>
      <c r="FY38">
        <v>102.88</v>
      </c>
      <c r="FZ38">
        <v>102.58</v>
      </c>
      <c r="GA38">
        <v>101.82</v>
      </c>
      <c r="GB38">
        <v>101.1</v>
      </c>
      <c r="GC38">
        <v>100.74</v>
      </c>
      <c r="GD38">
        <v>101.03</v>
      </c>
      <c r="GE38">
        <v>100.53</v>
      </c>
      <c r="GF38">
        <v>100.28</v>
      </c>
      <c r="GG38">
        <v>101.09</v>
      </c>
      <c r="GH38">
        <v>102.1</v>
      </c>
      <c r="GI38">
        <v>102.99</v>
      </c>
      <c r="GJ38">
        <v>103.12</v>
      </c>
      <c r="GK38">
        <v>101.99</v>
      </c>
      <c r="GL38">
        <v>101.8</v>
      </c>
      <c r="GM38">
        <v>102.4</v>
      </c>
      <c r="GN38">
        <v>100.88</v>
      </c>
      <c r="GO38">
        <v>102.06</v>
      </c>
      <c r="GP38">
        <v>101.92</v>
      </c>
      <c r="GQ38">
        <v>102.22</v>
      </c>
      <c r="GR38">
        <v>101.21</v>
      </c>
      <c r="GS38">
        <v>102.02</v>
      </c>
      <c r="GT38">
        <v>103</v>
      </c>
      <c r="GU38">
        <v>102.6</v>
      </c>
      <c r="GV38">
        <v>103.31</v>
      </c>
      <c r="GW38">
        <v>103.56</v>
      </c>
      <c r="GX38">
        <v>102.31</v>
      </c>
      <c r="GY38">
        <v>103.33</v>
      </c>
      <c r="GZ38">
        <v>103.44</v>
      </c>
      <c r="HA38">
        <v>103.17</v>
      </c>
      <c r="HB38">
        <v>103.61</v>
      </c>
      <c r="HC38">
        <v>101.74</v>
      </c>
      <c r="HD38">
        <v>102.94</v>
      </c>
      <c r="HE38">
        <v>102.08</v>
      </c>
      <c r="HF38">
        <v>101.11</v>
      </c>
      <c r="HG38">
        <v>99.68</v>
      </c>
      <c r="HH38">
        <v>99.08</v>
      </c>
      <c r="HI38">
        <v>99.21</v>
      </c>
      <c r="HJ38">
        <v>99.72</v>
      </c>
      <c r="HK38">
        <v>100.83</v>
      </c>
      <c r="HL38">
        <v>101.89</v>
      </c>
      <c r="HM38">
        <v>101.29</v>
      </c>
      <c r="HN38">
        <v>101.34</v>
      </c>
      <c r="HO38">
        <v>101.8</v>
      </c>
      <c r="HP38">
        <v>102.95</v>
      </c>
      <c r="HQ38">
        <v>101.7</v>
      </c>
      <c r="HR38">
        <v>101.73</v>
      </c>
      <c r="HS38">
        <v>101.36</v>
      </c>
      <c r="HT38">
        <v>101.17</v>
      </c>
      <c r="HU38">
        <v>101.27</v>
      </c>
      <c r="HV38">
        <v>99.3</v>
      </c>
      <c r="HW38">
        <v>99.81</v>
      </c>
      <c r="HX38">
        <v>100.05</v>
      </c>
      <c r="HY38">
        <v>98.14</v>
      </c>
      <c r="HZ38">
        <v>97.09</v>
      </c>
      <c r="IA38">
        <v>94.85</v>
      </c>
      <c r="IB38">
        <v>96.53</v>
      </c>
      <c r="IC38">
        <v>95.58</v>
      </c>
      <c r="ID38">
        <v>96.69</v>
      </c>
      <c r="IE38">
        <v>97.19</v>
      </c>
      <c r="IF38">
        <v>95.59</v>
      </c>
      <c r="IG38">
        <v>95.37</v>
      </c>
      <c r="IH38">
        <v>95.16</v>
      </c>
      <c r="II38">
        <v>94.58</v>
      </c>
      <c r="IJ38">
        <v>93.84</v>
      </c>
      <c r="IK38">
        <v>93.44</v>
      </c>
      <c r="IL38">
        <v>93.77</v>
      </c>
      <c r="IM38">
        <v>92.52</v>
      </c>
      <c r="IN38">
        <v>93.23</v>
      </c>
      <c r="IO38">
        <v>95.54</v>
      </c>
      <c r="IP38">
        <v>94.91</v>
      </c>
      <c r="IQ38">
        <v>95.22</v>
      </c>
      <c r="IR38">
        <v>95.32</v>
      </c>
      <c r="IS38">
        <v>96.31</v>
      </c>
      <c r="IT38">
        <v>96.21</v>
      </c>
      <c r="IU38">
        <v>96.64</v>
      </c>
      <c r="IV38">
        <v>94.85</v>
      </c>
      <c r="IW38">
        <v>93.52</v>
      </c>
      <c r="IX38">
        <v>93.75</v>
      </c>
      <c r="IY38">
        <v>94.01</v>
      </c>
      <c r="IZ38">
        <v>94.37</v>
      </c>
      <c r="JA38">
        <v>93.69</v>
      </c>
      <c r="JB38">
        <v>94.23</v>
      </c>
      <c r="JC38">
        <v>94.21</v>
      </c>
      <c r="JD38">
        <v>93.53</v>
      </c>
      <c r="JE38">
        <v>92.96</v>
      </c>
      <c r="JF38">
        <v>93.49</v>
      </c>
      <c r="JG38">
        <v>92.8</v>
      </c>
      <c r="JH38">
        <v>93.09</v>
      </c>
      <c r="JI38">
        <v>90.7</v>
      </c>
      <c r="JJ38">
        <v>91.43</v>
      </c>
      <c r="JK38">
        <v>89.18</v>
      </c>
      <c r="JL38">
        <v>88.87</v>
      </c>
      <c r="JM38">
        <v>88.41</v>
      </c>
      <c r="JN38">
        <v>88.68</v>
      </c>
      <c r="JO38">
        <v>88.69</v>
      </c>
      <c r="JP38">
        <v>86.93</v>
      </c>
      <c r="JQ38">
        <v>85.06</v>
      </c>
      <c r="JR38">
        <v>86.26</v>
      </c>
      <c r="JS38">
        <v>85.83</v>
      </c>
      <c r="JT38">
        <v>84.79</v>
      </c>
      <c r="JU38">
        <v>86.78</v>
      </c>
      <c r="JV38">
        <v>86.66</v>
      </c>
      <c r="JW38">
        <v>88.47</v>
      </c>
      <c r="JX38">
        <v>86.07</v>
      </c>
      <c r="JY38">
        <v>87.61</v>
      </c>
      <c r="JZ38">
        <v>86.2</v>
      </c>
      <c r="KA38">
        <v>85.25</v>
      </c>
      <c r="KB38">
        <v>84.5</v>
      </c>
      <c r="KC38">
        <v>82.77</v>
      </c>
      <c r="KD38">
        <v>83.24</v>
      </c>
      <c r="KE38">
        <v>84.24</v>
      </c>
      <c r="KF38">
        <v>85.35</v>
      </c>
      <c r="KG38">
        <v>83.45</v>
      </c>
      <c r="KH38">
        <v>84.73</v>
      </c>
      <c r="KI38">
        <v>84.37</v>
      </c>
      <c r="KJ38">
        <v>83.99</v>
      </c>
      <c r="KK38">
        <v>83.58</v>
      </c>
      <c r="KL38">
        <v>85.1</v>
      </c>
      <c r="KM38">
        <v>87.04</v>
      </c>
      <c r="KN38">
        <v>87.63</v>
      </c>
      <c r="KO38">
        <v>86.78</v>
      </c>
      <c r="KP38">
        <v>88.06</v>
      </c>
      <c r="KQ38">
        <v>89.56</v>
      </c>
      <c r="KR38">
        <v>87.5</v>
      </c>
      <c r="KS38">
        <v>87.99</v>
      </c>
      <c r="KT38">
        <v>87.79</v>
      </c>
      <c r="KU38">
        <v>89.78</v>
      </c>
      <c r="KV38">
        <v>88.52</v>
      </c>
      <c r="KW38">
        <v>89.62</v>
      </c>
      <c r="KX38">
        <v>90.04</v>
      </c>
      <c r="KY38">
        <v>90.59</v>
      </c>
      <c r="KZ38">
        <v>90.55</v>
      </c>
      <c r="LA38">
        <v>90.87</v>
      </c>
      <c r="LB38">
        <v>89.8</v>
      </c>
      <c r="LC38">
        <v>91.3</v>
      </c>
      <c r="LD38">
        <v>91.48</v>
      </c>
      <c r="LE38">
        <v>92.63</v>
      </c>
      <c r="LF38">
        <v>91.56</v>
      </c>
      <c r="LG38">
        <v>92.99</v>
      </c>
      <c r="LH38">
        <v>92.62</v>
      </c>
      <c r="LI38">
        <v>94.61</v>
      </c>
      <c r="LJ38">
        <v>95.87</v>
      </c>
      <c r="LK38">
        <v>95.32</v>
      </c>
      <c r="LL38">
        <v>94.54</v>
      </c>
      <c r="LM38">
        <v>94.34</v>
      </c>
      <c r="LN38">
        <v>94.62</v>
      </c>
      <c r="LO38">
        <v>96.84</v>
      </c>
      <c r="LP38">
        <v>99.04</v>
      </c>
      <c r="LQ38">
        <v>99.15</v>
      </c>
      <c r="LR38">
        <v>98.36</v>
      </c>
      <c r="LS38">
        <v>98.89</v>
      </c>
      <c r="LT38">
        <v>99.56</v>
      </c>
      <c r="LU38">
        <v>98.93</v>
      </c>
      <c r="LV38">
        <v>98.48</v>
      </c>
      <c r="LW38">
        <v>98.76</v>
      </c>
      <c r="LX38">
        <v>100.51</v>
      </c>
      <c r="LY38">
        <v>99.78</v>
      </c>
      <c r="LZ38">
        <v>98.88</v>
      </c>
      <c r="MA38">
        <v>98.31</v>
      </c>
      <c r="MB38">
        <v>98.72</v>
      </c>
      <c r="MC38">
        <v>97.22</v>
      </c>
      <c r="MD38">
        <v>96.29</v>
      </c>
      <c r="ME38">
        <v>97.24</v>
      </c>
      <c r="MF38">
        <v>96.62</v>
      </c>
      <c r="MG38">
        <v>96.17</v>
      </c>
      <c r="MH38">
        <v>96.71</v>
      </c>
      <c r="MI38">
        <v>96.52</v>
      </c>
      <c r="MJ38">
        <v>94.82</v>
      </c>
      <c r="MK38">
        <v>94.67</v>
      </c>
      <c r="ML38">
        <v>93.79</v>
      </c>
      <c r="MM38">
        <v>94.09</v>
      </c>
      <c r="MN38">
        <v>94.65</v>
      </c>
      <c r="MO38">
        <v>93.9</v>
      </c>
      <c r="MP38">
        <v>93.35</v>
      </c>
      <c r="MQ38">
        <v>93.96</v>
      </c>
      <c r="MR38">
        <v>93.78</v>
      </c>
      <c r="MS38">
        <v>94.86</v>
      </c>
      <c r="MT38">
        <v>95.72</v>
      </c>
      <c r="MU38">
        <v>96.66</v>
      </c>
      <c r="MV38">
        <v>98.24</v>
      </c>
      <c r="MW38">
        <v>96.07</v>
      </c>
      <c r="MX38">
        <v>94.13</v>
      </c>
      <c r="MY38">
        <v>95.05</v>
      </c>
      <c r="MZ38">
        <v>94.59</v>
      </c>
      <c r="NA38">
        <v>94.04</v>
      </c>
      <c r="NB38">
        <v>93.85</v>
      </c>
      <c r="NC38">
        <v>93.96</v>
      </c>
      <c r="ND38">
        <v>92.35</v>
      </c>
      <c r="NE38">
        <v>92.82</v>
      </c>
      <c r="NF38">
        <v>93.3</v>
      </c>
      <c r="NG38">
        <v>92.76</v>
      </c>
      <c r="NH38">
        <v>92.84</v>
      </c>
      <c r="NI38">
        <v>92.18</v>
      </c>
      <c r="NJ38">
        <v>92.63</v>
      </c>
      <c r="NK38">
        <v>93.87</v>
      </c>
      <c r="NL38">
        <v>93.59</v>
      </c>
      <c r="NM38">
        <v>92.93</v>
      </c>
      <c r="NN38">
        <v>93.52</v>
      </c>
      <c r="NO38">
        <v>94.18</v>
      </c>
      <c r="NP38">
        <v>94.47</v>
      </c>
      <c r="NQ38">
        <v>94.09</v>
      </c>
      <c r="NR38">
        <v>95.43</v>
      </c>
      <c r="NS38">
        <v>95.99</v>
      </c>
      <c r="NT38">
        <v>95.9</v>
      </c>
      <c r="NU38">
        <v>95.73</v>
      </c>
      <c r="NV38">
        <v>95.68</v>
      </c>
      <c r="NW38">
        <v>94.88</v>
      </c>
      <c r="NX38">
        <v>94.42</v>
      </c>
      <c r="NY38">
        <v>92.97</v>
      </c>
      <c r="NZ38">
        <v>92.94</v>
      </c>
      <c r="OA38">
        <v>92.66</v>
      </c>
      <c r="OB38">
        <v>92.92</v>
      </c>
      <c r="OC38">
        <v>92.89</v>
      </c>
      <c r="OD38">
        <v>93.09</v>
      </c>
      <c r="OE38">
        <v>93.98</v>
      </c>
      <c r="OF38">
        <v>93.51</v>
      </c>
      <c r="OG38">
        <v>93.77</v>
      </c>
      <c r="OH38">
        <v>94.7</v>
      </c>
      <c r="OI38">
        <v>94.62</v>
      </c>
      <c r="OJ38">
        <v>92.55</v>
      </c>
      <c r="OK38">
        <v>92.04</v>
      </c>
      <c r="OL38">
        <v>92.02</v>
      </c>
      <c r="OM38">
        <v>92.68</v>
      </c>
      <c r="ON38">
        <v>91.39</v>
      </c>
      <c r="OO38">
        <v>91.173599999999993</v>
      </c>
      <c r="OP38" t="str">
        <v>Close</v>
      </c>
    </row>
    <row r="39" spans="1:406" x14ac:dyDescent="0.2">
      <c r="A39" t="s">
        <v>67</v>
      </c>
      <c r="B39" t="str">
        <v>Invesco S&amp;P 500 Equal Weight ETF</v>
      </c>
      <c r="D39" s="5">
        <v>167.185</v>
      </c>
      <c r="E39" s="6">
        <v>0.4778</v>
      </c>
      <c r="F39">
        <v>169.8</v>
      </c>
      <c r="G39">
        <v>133.34</v>
      </c>
      <c r="H39" s="7">
        <v>6192386</v>
      </c>
      <c r="I39" s="2">
        <f t="shared" si="12"/>
        <v>5.9138422553056749E-2</v>
      </c>
      <c r="J39" s="2">
        <f t="shared" si="13"/>
        <v>0.20855164803872728</v>
      </c>
      <c r="K39" s="2">
        <f t="shared" si="14"/>
        <v>7.705217569028644E-2</v>
      </c>
      <c r="L39" s="2">
        <f t="shared" si="15"/>
        <v>0.11571954679679375</v>
      </c>
      <c r="M39" s="4">
        <f t="shared" si="1"/>
        <v>-4.173482921533575E-2</v>
      </c>
      <c r="N39" s="4">
        <f t="shared" si="2"/>
        <v>-0.15647372694717543</v>
      </c>
      <c r="O39" s="4">
        <f t="shared" si="3"/>
        <v>-3.7330510391919702E-2</v>
      </c>
      <c r="P39" s="4">
        <f t="shared" si="4"/>
        <v>-3.0439410174420312E-2</v>
      </c>
      <c r="Q39" t="str">
        <v>Equity</v>
      </c>
      <c r="R39" s="7">
        <v>53371664345.149002</v>
      </c>
      <c r="S39" t="str">
        <v>46137V357</v>
      </c>
      <c r="T39" t="str">
        <v>The fund generally will invest at least 90% of its total assets in the securities that comprise the underlying index. Strictly in accordance with its guidelines and mandated procedures, the index provider compiles, maintains and calculates the underlying index, which is an equal-weighted version of the S&amp;P 500® Index.</v>
      </c>
      <c r="U39" t="str">
        <v>US</v>
      </c>
      <c r="V39" s="2">
        <v>2E-3</v>
      </c>
      <c r="W39" t="str">
        <v>2003-04-24</v>
      </c>
      <c r="X39" t="str">
        <v>US46137V3574</v>
      </c>
      <c r="Y39" s="7">
        <v>166.411</v>
      </c>
      <c r="Z39" t="str">
        <v>USD</v>
      </c>
      <c r="AA39" s="2"/>
      <c r="AB39" s="2"/>
      <c r="AD39" s="7">
        <f t="shared" si="5"/>
        <v>0</v>
      </c>
      <c r="AE39" s="7">
        <f t="shared" si="6"/>
        <v>2.5802499999999999</v>
      </c>
      <c r="AF39" s="7">
        <f t="shared" si="7"/>
        <v>7.2222499999999998</v>
      </c>
      <c r="AG39" s="7">
        <f t="shared" si="8"/>
        <v>11.27425</v>
      </c>
      <c r="AH39" s="7">
        <f>SUM([1]!_xldudf_WISEPRICE($A39,"close",,DATE(YEAR($B$1),1,2)))</f>
        <v>157.85</v>
      </c>
      <c r="AI39" s="7">
        <f t="shared" si="9"/>
        <v>140.47</v>
      </c>
      <c r="AJ39" s="7">
        <f t="shared" si="10"/>
        <v>139.59</v>
      </c>
      <c r="AK39" s="7">
        <f t="shared" si="11"/>
        <v>103.22</v>
      </c>
      <c r="AO39" cm="1">
        <f t="array" ref="AO39:OP39">TRANSPOSE(INDEX(_xlfn._xlws.SORT(_xldudf_WISEPRICE(A39,"close",365)),,2))</f>
        <v>134.35</v>
      </c>
      <c r="AP39">
        <v>136.93</v>
      </c>
      <c r="AQ39">
        <v>137.19999999999999</v>
      </c>
      <c r="AR39">
        <v>137.33000000000001</v>
      </c>
      <c r="AS39">
        <v>140.18</v>
      </c>
      <c r="AT39">
        <v>139.56</v>
      </c>
      <c r="AU39">
        <v>139.9</v>
      </c>
      <c r="AV39">
        <v>136.49</v>
      </c>
      <c r="AW39">
        <v>135.80000000000001</v>
      </c>
      <c r="AX39">
        <v>137.91</v>
      </c>
      <c r="AY39">
        <v>139.01</v>
      </c>
      <c r="AZ39">
        <v>139.84</v>
      </c>
      <c r="BA39">
        <v>137.33000000000001</v>
      </c>
      <c r="BB39">
        <v>144.69</v>
      </c>
      <c r="BC39">
        <v>146.08000000000001</v>
      </c>
      <c r="BD39">
        <v>144.49</v>
      </c>
      <c r="BE39">
        <v>145.85</v>
      </c>
      <c r="BF39">
        <v>144.30000000000001</v>
      </c>
      <c r="BG39">
        <v>143.46</v>
      </c>
      <c r="BH39">
        <v>144.53</v>
      </c>
      <c r="BI39">
        <v>144.47</v>
      </c>
      <c r="BJ39">
        <v>146.38999999999999</v>
      </c>
      <c r="BK39">
        <v>147</v>
      </c>
      <c r="BL39">
        <v>147.5</v>
      </c>
      <c r="BM39">
        <v>144.87</v>
      </c>
      <c r="BN39">
        <v>145.33000000000001</v>
      </c>
      <c r="BO39">
        <v>148.82</v>
      </c>
      <c r="BP39">
        <v>149.03</v>
      </c>
      <c r="BQ39">
        <v>148.94</v>
      </c>
      <c r="BR39">
        <v>146.06</v>
      </c>
      <c r="BS39">
        <v>144.46</v>
      </c>
      <c r="BT39">
        <v>144.22</v>
      </c>
      <c r="BU39">
        <v>145.15</v>
      </c>
      <c r="BV39">
        <v>144.03</v>
      </c>
      <c r="BW39">
        <v>146.15</v>
      </c>
      <c r="BX39">
        <v>147.16999999999999</v>
      </c>
      <c r="BY39">
        <v>146.30000000000001</v>
      </c>
      <c r="BZ39">
        <v>143.09</v>
      </c>
      <c r="CA39">
        <v>141.36000000000001</v>
      </c>
      <c r="CB39">
        <v>139.63</v>
      </c>
      <c r="CC39">
        <v>139.77000000000001</v>
      </c>
      <c r="CD39">
        <v>141.93</v>
      </c>
      <c r="CE39">
        <v>140.38999999999999</v>
      </c>
      <c r="CF39">
        <v>141.29</v>
      </c>
      <c r="CG39">
        <v>141.38</v>
      </c>
      <c r="CH39">
        <v>139.35</v>
      </c>
      <c r="CI39">
        <v>141.83000000000001</v>
      </c>
      <c r="CJ39">
        <v>141.25</v>
      </c>
      <c r="CK39">
        <v>141.12</v>
      </c>
      <c r="CL39">
        <v>143.32</v>
      </c>
      <c r="CM39">
        <v>141.83000000000001</v>
      </c>
      <c r="CN39">
        <v>145.22999999999999</v>
      </c>
      <c r="CO39">
        <v>145.29</v>
      </c>
      <c r="CP39">
        <v>146.38</v>
      </c>
      <c r="CQ39">
        <v>148.16</v>
      </c>
      <c r="CR39">
        <v>148.72</v>
      </c>
      <c r="CS39">
        <v>149.07</v>
      </c>
      <c r="CT39">
        <v>148.74</v>
      </c>
      <c r="CU39">
        <v>146.44999999999999</v>
      </c>
      <c r="CV39">
        <v>144.94</v>
      </c>
      <c r="CW39">
        <v>147.46</v>
      </c>
      <c r="CX39">
        <v>149.33000000000001</v>
      </c>
      <c r="CY39">
        <v>148.97999999999999</v>
      </c>
      <c r="CZ39">
        <v>149.32</v>
      </c>
      <c r="DA39">
        <v>150.52000000000001</v>
      </c>
      <c r="DB39">
        <v>150.80000000000001</v>
      </c>
      <c r="DC39">
        <v>149.19999999999999</v>
      </c>
      <c r="DD39">
        <v>151.72999999999999</v>
      </c>
      <c r="DE39">
        <v>153.28</v>
      </c>
      <c r="DF39">
        <v>154.96</v>
      </c>
      <c r="DG39">
        <v>153.06</v>
      </c>
      <c r="DH39">
        <v>151.97999999999999</v>
      </c>
      <c r="DI39">
        <v>153.4</v>
      </c>
      <c r="DJ39">
        <v>151.88999999999999</v>
      </c>
      <c r="DK39">
        <v>150.5</v>
      </c>
      <c r="DL39">
        <v>150.96</v>
      </c>
      <c r="DM39">
        <v>152.65</v>
      </c>
      <c r="DN39">
        <v>152.36000000000001</v>
      </c>
      <c r="DO39">
        <v>153.08000000000001</v>
      </c>
      <c r="DP39">
        <v>151.35</v>
      </c>
      <c r="DQ39">
        <v>151.03</v>
      </c>
      <c r="DR39">
        <v>147.75</v>
      </c>
      <c r="DS39">
        <v>147.57</v>
      </c>
      <c r="DT39">
        <v>148.12</v>
      </c>
      <c r="DU39">
        <v>146.85</v>
      </c>
      <c r="DV39">
        <v>147.03</v>
      </c>
      <c r="DW39">
        <v>146.6</v>
      </c>
      <c r="DX39">
        <v>146.33000000000001</v>
      </c>
      <c r="DY39">
        <v>147.47999999999999</v>
      </c>
      <c r="DZ39">
        <v>149.55000000000001</v>
      </c>
      <c r="EA39">
        <v>148.83000000000001</v>
      </c>
      <c r="EB39">
        <v>146.43</v>
      </c>
      <c r="EC39">
        <v>146.74</v>
      </c>
      <c r="ED39">
        <v>143.5</v>
      </c>
      <c r="EE39">
        <v>140.47</v>
      </c>
      <c r="EF39">
        <v>138.75</v>
      </c>
      <c r="EG39">
        <v>140.69999999999999</v>
      </c>
      <c r="EH39">
        <v>138.72999999999999</v>
      </c>
      <c r="EI39">
        <v>140.4</v>
      </c>
      <c r="EJ39">
        <v>138.03</v>
      </c>
      <c r="EK39">
        <v>139.12</v>
      </c>
      <c r="EL39">
        <v>140.97999999999999</v>
      </c>
      <c r="EM39">
        <v>137.81</v>
      </c>
      <c r="EN39">
        <v>137.35</v>
      </c>
      <c r="EO39">
        <v>138.52000000000001</v>
      </c>
      <c r="EP39">
        <v>139.44</v>
      </c>
      <c r="EQ39">
        <v>139.72</v>
      </c>
      <c r="ER39">
        <v>141.82</v>
      </c>
      <c r="ES39">
        <v>142.52000000000001</v>
      </c>
      <c r="ET39">
        <v>144.62</v>
      </c>
      <c r="EU39">
        <v>144.74</v>
      </c>
      <c r="EV39">
        <v>143.29</v>
      </c>
      <c r="EW39">
        <v>142.99</v>
      </c>
      <c r="EX39">
        <v>143.09</v>
      </c>
      <c r="EY39">
        <v>143.96</v>
      </c>
      <c r="EZ39">
        <v>144.9</v>
      </c>
      <c r="FA39">
        <v>144.19999999999999</v>
      </c>
      <c r="FB39">
        <v>145.31</v>
      </c>
      <c r="FC39">
        <v>144.65</v>
      </c>
      <c r="FD39">
        <v>145.63</v>
      </c>
      <c r="FE39">
        <v>145.63999999999999</v>
      </c>
      <c r="FF39">
        <v>145.68</v>
      </c>
      <c r="FG39">
        <v>144.88</v>
      </c>
      <c r="FH39">
        <v>144.91999999999999</v>
      </c>
      <c r="FI39">
        <v>145.19</v>
      </c>
      <c r="FJ39">
        <v>142.72</v>
      </c>
      <c r="FK39">
        <v>141.22999999999999</v>
      </c>
      <c r="FL39">
        <v>143.55000000000001</v>
      </c>
      <c r="FM39">
        <v>145.13999999999999</v>
      </c>
      <c r="FN39">
        <v>145.01</v>
      </c>
      <c r="FO39">
        <v>142.84</v>
      </c>
      <c r="FP39">
        <v>142.01</v>
      </c>
      <c r="FQ39">
        <v>140.66</v>
      </c>
      <c r="FR39">
        <v>143.03</v>
      </c>
      <c r="FS39">
        <v>142.77000000000001</v>
      </c>
      <c r="FT39">
        <v>142.24</v>
      </c>
      <c r="FU39">
        <v>142.22</v>
      </c>
      <c r="FV39">
        <v>141.51</v>
      </c>
      <c r="FW39">
        <v>141.52000000000001</v>
      </c>
      <c r="FX39">
        <v>142.32</v>
      </c>
      <c r="FY39">
        <v>140.31</v>
      </c>
      <c r="FZ39">
        <v>142.09</v>
      </c>
      <c r="GA39">
        <v>143.24</v>
      </c>
      <c r="GB39">
        <v>142.86000000000001</v>
      </c>
      <c r="GC39">
        <v>143.08000000000001</v>
      </c>
      <c r="GD39">
        <v>141.55000000000001</v>
      </c>
      <c r="GE39">
        <v>140.01</v>
      </c>
      <c r="GF39">
        <v>139.91999999999999</v>
      </c>
      <c r="GG39">
        <v>141.09</v>
      </c>
      <c r="GH39">
        <v>140.84</v>
      </c>
      <c r="GI39">
        <v>139.61000000000001</v>
      </c>
      <c r="GJ39">
        <v>140.66</v>
      </c>
      <c r="GK39">
        <v>143.72999999999999</v>
      </c>
      <c r="GL39">
        <v>143.24</v>
      </c>
      <c r="GM39">
        <v>144.21</v>
      </c>
      <c r="GN39">
        <v>145.27000000000001</v>
      </c>
      <c r="GO39">
        <v>145.33000000000001</v>
      </c>
      <c r="GP39">
        <v>145.16</v>
      </c>
      <c r="GQ39">
        <v>146.12</v>
      </c>
      <c r="GR39">
        <v>147.53</v>
      </c>
      <c r="GS39">
        <v>147.25</v>
      </c>
      <c r="GT39">
        <v>148.94999999999999</v>
      </c>
      <c r="GU39">
        <v>148.83000000000001</v>
      </c>
      <c r="GV39">
        <v>146.84</v>
      </c>
      <c r="GW39">
        <v>146.63</v>
      </c>
      <c r="GX39">
        <v>146.03</v>
      </c>
      <c r="GY39">
        <v>144.77000000000001</v>
      </c>
      <c r="GZ39">
        <v>145.65</v>
      </c>
      <c r="HA39">
        <v>147.43</v>
      </c>
      <c r="HB39">
        <v>147.18</v>
      </c>
      <c r="HC39">
        <v>148.33000000000001</v>
      </c>
      <c r="HD39">
        <v>149.63999999999999</v>
      </c>
      <c r="HE39">
        <v>150.01</v>
      </c>
      <c r="HF39">
        <v>149.37</v>
      </c>
      <c r="HG39">
        <v>148.15</v>
      </c>
      <c r="HH39">
        <v>148.52000000000001</v>
      </c>
      <c r="HI39">
        <v>149.85</v>
      </c>
      <c r="HJ39">
        <v>151.54</v>
      </c>
      <c r="HK39">
        <v>152.24</v>
      </c>
      <c r="HL39">
        <v>152.96</v>
      </c>
      <c r="HM39">
        <v>152.06</v>
      </c>
      <c r="HN39">
        <v>152.35</v>
      </c>
      <c r="HO39">
        <v>153.29</v>
      </c>
      <c r="HP39">
        <v>154.05000000000001</v>
      </c>
      <c r="HQ39">
        <v>153.88999999999999</v>
      </c>
      <c r="HR39">
        <v>154.11000000000001</v>
      </c>
      <c r="HS39">
        <v>154.54</v>
      </c>
      <c r="HT39">
        <v>154.65</v>
      </c>
      <c r="HU39">
        <v>155</v>
      </c>
      <c r="HV39">
        <v>153.63999999999999</v>
      </c>
      <c r="HW39">
        <v>154.4</v>
      </c>
      <c r="HX39">
        <v>154.88</v>
      </c>
      <c r="HY39">
        <v>154.25</v>
      </c>
      <c r="HZ39">
        <v>152.78</v>
      </c>
      <c r="IA39">
        <v>152.02000000000001</v>
      </c>
      <c r="IB39">
        <v>151.34</v>
      </c>
      <c r="IC39">
        <v>152.62</v>
      </c>
      <c r="ID39">
        <v>151.86000000000001</v>
      </c>
      <c r="IE39">
        <v>151.41999999999999</v>
      </c>
      <c r="IF39">
        <v>151.24</v>
      </c>
      <c r="IG39">
        <v>151.27000000000001</v>
      </c>
      <c r="IH39">
        <v>151.24</v>
      </c>
      <c r="II39">
        <v>149.25</v>
      </c>
      <c r="IJ39">
        <v>148.16</v>
      </c>
      <c r="IK39">
        <v>147.02000000000001</v>
      </c>
      <c r="IL39">
        <v>147.28</v>
      </c>
      <c r="IM39">
        <v>147.25</v>
      </c>
      <c r="IN39">
        <v>146.66999999999999</v>
      </c>
      <c r="IO39">
        <v>147.88999999999999</v>
      </c>
      <c r="IP39">
        <v>146.47</v>
      </c>
      <c r="IQ39">
        <v>147.21</v>
      </c>
      <c r="IR39">
        <v>148.31</v>
      </c>
      <c r="IS39">
        <v>149.97999999999999</v>
      </c>
      <c r="IT39">
        <v>150.44999999999999</v>
      </c>
      <c r="IU39">
        <v>149.91999999999999</v>
      </c>
      <c r="IV39">
        <v>150.54</v>
      </c>
      <c r="IW39">
        <v>148.68</v>
      </c>
      <c r="IX39">
        <v>148.16999999999999</v>
      </c>
      <c r="IY39">
        <v>147.58000000000001</v>
      </c>
      <c r="IZ39">
        <v>147.65</v>
      </c>
      <c r="JA39">
        <v>147.88999999999999</v>
      </c>
      <c r="JB39">
        <v>147.69999999999999</v>
      </c>
      <c r="JC39">
        <v>147.11000000000001</v>
      </c>
      <c r="JD39">
        <v>148.83000000000001</v>
      </c>
      <c r="JE39">
        <v>147.58000000000001</v>
      </c>
      <c r="JF39">
        <v>146.59</v>
      </c>
      <c r="JG39">
        <v>146.35</v>
      </c>
      <c r="JH39">
        <v>145.68</v>
      </c>
      <c r="JI39">
        <v>143.26</v>
      </c>
      <c r="JJ39">
        <v>142.69</v>
      </c>
      <c r="JK39">
        <v>143.05000000000001</v>
      </c>
      <c r="JL39">
        <v>141.04</v>
      </c>
      <c r="JM39">
        <v>141.09</v>
      </c>
      <c r="JN39">
        <v>142.07</v>
      </c>
      <c r="JO39">
        <v>141.69</v>
      </c>
      <c r="JP39">
        <v>140.09</v>
      </c>
      <c r="JQ39">
        <v>138.41</v>
      </c>
      <c r="JR39">
        <v>139.19999999999999</v>
      </c>
      <c r="JS39">
        <v>138.80000000000001</v>
      </c>
      <c r="JT39">
        <v>140</v>
      </c>
      <c r="JU39">
        <v>141</v>
      </c>
      <c r="JV39">
        <v>142.08000000000001</v>
      </c>
      <c r="JW39">
        <v>142.38</v>
      </c>
      <c r="JX39">
        <v>140.6</v>
      </c>
      <c r="JY39">
        <v>140.29</v>
      </c>
      <c r="JZ39">
        <v>142.04</v>
      </c>
      <c r="KA39">
        <v>142.74</v>
      </c>
      <c r="KB39">
        <v>140.47999999999999</v>
      </c>
      <c r="KC39">
        <v>138.74</v>
      </c>
      <c r="KD39">
        <v>137.01</v>
      </c>
      <c r="KE39">
        <v>136.13999999999999</v>
      </c>
      <c r="KF39">
        <v>137.01</v>
      </c>
      <c r="KG39">
        <v>135.5</v>
      </c>
      <c r="KH39">
        <v>135.22</v>
      </c>
      <c r="KI39">
        <v>133.66</v>
      </c>
      <c r="KJ39">
        <v>134.71</v>
      </c>
      <c r="KK39">
        <v>135.83000000000001</v>
      </c>
      <c r="KL39">
        <v>136.29</v>
      </c>
      <c r="KM39">
        <v>139.31</v>
      </c>
      <c r="KN39">
        <v>141.59</v>
      </c>
      <c r="KO39">
        <v>140.85</v>
      </c>
      <c r="KP39">
        <v>140.55000000000001</v>
      </c>
      <c r="KQ39">
        <v>140.32</v>
      </c>
      <c r="KR39">
        <v>139.13</v>
      </c>
      <c r="KS39">
        <v>140.76</v>
      </c>
      <c r="KT39">
        <v>140.58000000000001</v>
      </c>
      <c r="KU39">
        <v>144.59</v>
      </c>
      <c r="KV39">
        <v>145.27000000000001</v>
      </c>
      <c r="KW39">
        <v>144.79</v>
      </c>
      <c r="KX39">
        <v>145.49</v>
      </c>
      <c r="KY39">
        <v>146.07</v>
      </c>
      <c r="KZ39">
        <v>145.80000000000001</v>
      </c>
      <c r="LA39">
        <v>146.47999999999999</v>
      </c>
      <c r="LB39">
        <v>146.91</v>
      </c>
      <c r="LC39">
        <v>146.61000000000001</v>
      </c>
      <c r="LD39">
        <v>146.47</v>
      </c>
      <c r="LE39">
        <v>147.05000000000001</v>
      </c>
      <c r="LF39">
        <v>148.30000000000001</v>
      </c>
      <c r="LG39">
        <v>150.53</v>
      </c>
      <c r="LH39">
        <v>150.6</v>
      </c>
      <c r="LI39">
        <v>149.26</v>
      </c>
      <c r="LJ39">
        <v>149.31</v>
      </c>
      <c r="LK39">
        <v>150.1</v>
      </c>
      <c r="LL39">
        <v>150.57</v>
      </c>
      <c r="LM39">
        <v>151.91</v>
      </c>
      <c r="LN39">
        <v>152.18</v>
      </c>
      <c r="LO39">
        <v>155.41</v>
      </c>
      <c r="LP39">
        <v>157.53</v>
      </c>
      <c r="LQ39">
        <v>156.41</v>
      </c>
      <c r="LR39">
        <v>155.87</v>
      </c>
      <c r="LS39">
        <v>157.18</v>
      </c>
      <c r="LT39">
        <v>154.58000000000001</v>
      </c>
      <c r="LU39">
        <v>156.47999999999999</v>
      </c>
      <c r="LV39">
        <v>157.01</v>
      </c>
      <c r="LW39">
        <v>157.91</v>
      </c>
      <c r="LX39">
        <v>158.06</v>
      </c>
      <c r="LY39">
        <v>158.41</v>
      </c>
      <c r="LZ39">
        <v>157.80000000000001</v>
      </c>
      <c r="MA39">
        <v>157.85</v>
      </c>
      <c r="MB39">
        <v>155.52000000000001</v>
      </c>
      <c r="MC39">
        <v>155.26</v>
      </c>
      <c r="MD39">
        <v>155.71</v>
      </c>
      <c r="ME39">
        <v>157.38</v>
      </c>
      <c r="MF39">
        <v>156.58000000000001</v>
      </c>
      <c r="MG39">
        <v>156.85</v>
      </c>
      <c r="MH39">
        <v>156.4</v>
      </c>
      <c r="MI39">
        <v>156.05000000000001</v>
      </c>
      <c r="MJ39">
        <v>155.06</v>
      </c>
      <c r="MK39">
        <v>153.84</v>
      </c>
      <c r="ML39">
        <v>154.63</v>
      </c>
      <c r="MM39">
        <v>155.82</v>
      </c>
      <c r="MN39">
        <v>156.63999999999999</v>
      </c>
      <c r="MO39">
        <v>156.72</v>
      </c>
      <c r="MP39">
        <v>155.91</v>
      </c>
      <c r="MQ39">
        <v>157.47999999999999</v>
      </c>
      <c r="MR39">
        <v>157.5</v>
      </c>
      <c r="MS39">
        <v>158.46</v>
      </c>
      <c r="MT39">
        <v>158.49</v>
      </c>
      <c r="MU39">
        <v>156.46</v>
      </c>
      <c r="MV39">
        <v>158.28</v>
      </c>
      <c r="MW39">
        <v>158.13999999999999</v>
      </c>
      <c r="MX39">
        <v>156.78</v>
      </c>
      <c r="MY39">
        <v>157.77000000000001</v>
      </c>
      <c r="MZ39">
        <v>158.38999999999999</v>
      </c>
      <c r="NA39">
        <v>158.74</v>
      </c>
      <c r="NB39">
        <v>158.93</v>
      </c>
      <c r="NC39">
        <v>160.01</v>
      </c>
      <c r="ND39">
        <v>157.35</v>
      </c>
      <c r="NE39">
        <v>158.79</v>
      </c>
      <c r="NF39">
        <v>160.76</v>
      </c>
      <c r="NG39">
        <v>160.03</v>
      </c>
      <c r="NH39">
        <v>159.66</v>
      </c>
      <c r="NI39">
        <v>159.97999999999999</v>
      </c>
      <c r="NJ39">
        <v>161.57</v>
      </c>
      <c r="NK39">
        <v>162</v>
      </c>
      <c r="NL39">
        <v>161.35</v>
      </c>
      <c r="NM39">
        <v>162.06</v>
      </c>
      <c r="NN39">
        <v>162.12</v>
      </c>
      <c r="NO39">
        <v>162.79</v>
      </c>
      <c r="NP39">
        <v>163.93</v>
      </c>
      <c r="NQ39">
        <v>164.23</v>
      </c>
      <c r="NR39">
        <v>163.47999999999999</v>
      </c>
      <c r="NS39">
        <v>164.41</v>
      </c>
      <c r="NT39">
        <v>165.7</v>
      </c>
      <c r="NU39">
        <v>165.51</v>
      </c>
      <c r="NV39">
        <v>165.72</v>
      </c>
      <c r="NW39">
        <v>166.15</v>
      </c>
      <c r="NX39">
        <v>166.23</v>
      </c>
      <c r="NY39">
        <v>164.74</v>
      </c>
      <c r="NZ39">
        <v>164.42</v>
      </c>
      <c r="OA39">
        <v>164.19</v>
      </c>
      <c r="OB39">
        <v>165.17</v>
      </c>
      <c r="OC39">
        <v>166.58</v>
      </c>
      <c r="OD39">
        <v>167.72</v>
      </c>
      <c r="OE39">
        <v>166.64</v>
      </c>
      <c r="OF39">
        <v>166.28</v>
      </c>
      <c r="OG39">
        <v>166.12</v>
      </c>
      <c r="OH39">
        <v>168.78</v>
      </c>
      <c r="OI39">
        <v>169.37</v>
      </c>
      <c r="OJ39">
        <v>168.37</v>
      </c>
      <c r="OK39">
        <v>166.92</v>
      </c>
      <c r="OL39">
        <v>167.1</v>
      </c>
      <c r="OM39">
        <v>165.4</v>
      </c>
      <c r="ON39">
        <v>166.39</v>
      </c>
      <c r="OO39">
        <v>167.18</v>
      </c>
      <c r="OP39" t="str">
        <v>Close</v>
      </c>
    </row>
    <row r="40" spans="1:406" x14ac:dyDescent="0.2">
      <c r="A40" t="s">
        <v>68</v>
      </c>
      <c r="B40" t="str">
        <v>Vanguard Intermediate-Term Corporate Bond Index Fund</v>
      </c>
      <c r="D40" s="5">
        <v>79.419700000000006</v>
      </c>
      <c r="E40" s="6">
        <v>-0.13869999999999999</v>
      </c>
      <c r="F40">
        <v>81.650000000000006</v>
      </c>
      <c r="G40">
        <v>73.78</v>
      </c>
      <c r="H40" s="7">
        <v>8195255</v>
      </c>
      <c r="I40" s="2">
        <f t="shared" si="12"/>
        <v>-1.0958446697996525E-2</v>
      </c>
      <c r="J40" s="2">
        <f t="shared" si="13"/>
        <v>5.4807053411704443E-2</v>
      </c>
      <c r="K40" s="2">
        <f t="shared" si="14"/>
        <v>-2.0873052689068361E-2</v>
      </c>
      <c r="L40" s="2">
        <f t="shared" si="15"/>
        <v>1.7974645408907142E-2</v>
      </c>
      <c r="M40" s="4">
        <f t="shared" si="1"/>
        <v>-0.11183169846638902</v>
      </c>
      <c r="N40" s="4">
        <f t="shared" si="2"/>
        <v>-0.31021832157419826</v>
      </c>
      <c r="O40" s="4">
        <f t="shared" si="3"/>
        <v>-0.1352557387712745</v>
      </c>
      <c r="P40" s="4">
        <f t="shared" si="4"/>
        <v>-0.12818431156230692</v>
      </c>
      <c r="Q40" t="str">
        <v>Intermediate-Term Bond</v>
      </c>
      <c r="R40" s="7">
        <v>46433734410.914001</v>
      </c>
      <c r="S40" t="str">
        <v>92206C870</v>
      </c>
      <c r="T40" t="str">
        <v>The fund employs an indexing investment approach designed to track the performance of the Bloomberg U.S. 5-10 Year Corporate Bond Index. This index includes U.S. dollar-denominated, investment-grade, fixed-rate, taxable securities issued by U.S. and non-U.S. industrial, utility, and financial companies, with maturities between 5 and 10 years. Under normal circumstances, at least 80% of the fund's assets will be invested in bonds included in the index.</v>
      </c>
      <c r="U40" t="str">
        <v>US</v>
      </c>
      <c r="V40" s="2">
        <v>4.0000000000000002E-4</v>
      </c>
      <c r="W40" t="str">
        <v>2009-11-19</v>
      </c>
      <c r="X40" t="str">
        <v>US92206C8709</v>
      </c>
      <c r="Y40" s="7">
        <v>79.41</v>
      </c>
      <c r="Z40" t="str">
        <v>USD</v>
      </c>
      <c r="AA40" s="2"/>
      <c r="AB40" s="2"/>
      <c r="AD40" s="7">
        <f t="shared" si="5"/>
        <v>0.55420000000000003</v>
      </c>
      <c r="AE40" s="7">
        <f t="shared" si="6"/>
        <v>3.1294999999999997</v>
      </c>
      <c r="AF40" s="7">
        <f t="shared" si="7"/>
        <v>8.2528999999999986</v>
      </c>
      <c r="AG40" s="7">
        <f t="shared" si="8"/>
        <v>13.903600000000001</v>
      </c>
      <c r="AH40" s="7">
        <f>SUM([1]!_xldudf_WISEPRICE($A40,"close",,DATE(YEAR($B$1),1,2)))</f>
        <v>80.86</v>
      </c>
      <c r="AI40" s="7">
        <f t="shared" si="9"/>
        <v>78.260000000000005</v>
      </c>
      <c r="AJ40" s="7">
        <f t="shared" si="10"/>
        <v>93.4</v>
      </c>
      <c r="AK40" s="7">
        <f t="shared" si="11"/>
        <v>85.37</v>
      </c>
      <c r="AO40" cm="1">
        <f t="array" ref="AO40:OP40">TRANSPOSE(INDEX(_xlfn._xlws.SORT(_xldudf_WISEPRICE(A40,"close",365)),,2))</f>
        <v>74.08</v>
      </c>
      <c r="AP40">
        <v>74.87</v>
      </c>
      <c r="AQ40">
        <v>75.06</v>
      </c>
      <c r="AR40">
        <v>75.34</v>
      </c>
      <c r="AS40">
        <v>75.430000000000007</v>
      </c>
      <c r="AT40">
        <v>75.16</v>
      </c>
      <c r="AU40">
        <v>75.150000000000006</v>
      </c>
      <c r="AV40">
        <v>74.91</v>
      </c>
      <c r="AW40">
        <v>74.73</v>
      </c>
      <c r="AX40">
        <v>74.94</v>
      </c>
      <c r="AY40">
        <v>74.8</v>
      </c>
      <c r="AZ40">
        <v>75.05</v>
      </c>
      <c r="BA40">
        <v>75</v>
      </c>
      <c r="BB40">
        <v>76.98</v>
      </c>
      <c r="BC40">
        <v>77.180000000000007</v>
      </c>
      <c r="BD40">
        <v>76.760000000000005</v>
      </c>
      <c r="BE40">
        <v>77.540000000000006</v>
      </c>
      <c r="BF40">
        <v>78.03</v>
      </c>
      <c r="BG40">
        <v>77.59</v>
      </c>
      <c r="BH40">
        <v>77.489999999999995</v>
      </c>
      <c r="BI40">
        <v>77.44</v>
      </c>
      <c r="BJ40">
        <v>77.819999999999993</v>
      </c>
      <c r="BK40">
        <v>78.319999999999993</v>
      </c>
      <c r="BL40">
        <v>78.430000000000007</v>
      </c>
      <c r="BM40">
        <v>77.900000000000006</v>
      </c>
      <c r="BN40">
        <v>77.709999999999994</v>
      </c>
      <c r="BO40">
        <v>78.58</v>
      </c>
      <c r="BP40">
        <v>79.14</v>
      </c>
      <c r="BQ40">
        <v>79.33</v>
      </c>
      <c r="BR40">
        <v>78.739999999999995</v>
      </c>
      <c r="BS40">
        <v>78.930000000000007</v>
      </c>
      <c r="BT40">
        <v>79.53</v>
      </c>
      <c r="BU40">
        <v>79.239999999999995</v>
      </c>
      <c r="BV40">
        <v>78.88</v>
      </c>
      <c r="BW40">
        <v>78.8</v>
      </c>
      <c r="BX40">
        <v>79.52</v>
      </c>
      <c r="BY40">
        <v>79.63</v>
      </c>
      <c r="BZ40">
        <v>79.75</v>
      </c>
      <c r="CA40">
        <v>79.5</v>
      </c>
      <c r="CB40">
        <v>78.959999999999994</v>
      </c>
      <c r="CC40">
        <v>78.319999999999993</v>
      </c>
      <c r="CD40">
        <v>78.66</v>
      </c>
      <c r="CE40">
        <v>78.67</v>
      </c>
      <c r="CF40">
        <v>78.349999999999994</v>
      </c>
      <c r="CG40">
        <v>77.599999999999994</v>
      </c>
      <c r="CH40">
        <v>77.459999999999994</v>
      </c>
      <c r="CI40">
        <v>77.8</v>
      </c>
      <c r="CJ40">
        <v>77.510000000000005</v>
      </c>
      <c r="CK40">
        <v>77.88</v>
      </c>
      <c r="CL40">
        <v>78.39</v>
      </c>
      <c r="CM40">
        <v>78.22</v>
      </c>
      <c r="CN40">
        <v>79.209999999999994</v>
      </c>
      <c r="CO40">
        <v>79.510000000000005</v>
      </c>
      <c r="CP40">
        <v>79.349999999999994</v>
      </c>
      <c r="CQ40">
        <v>79.8</v>
      </c>
      <c r="CR40">
        <v>80.5</v>
      </c>
      <c r="CS40">
        <v>80.22</v>
      </c>
      <c r="CT40">
        <v>80.099999999999994</v>
      </c>
      <c r="CU40">
        <v>80.94</v>
      </c>
      <c r="CV40">
        <v>80.81</v>
      </c>
      <c r="CW40">
        <v>80.47</v>
      </c>
      <c r="CX40">
        <v>80.33</v>
      </c>
      <c r="CY40">
        <v>80.709999999999994</v>
      </c>
      <c r="CZ40">
        <v>80.73</v>
      </c>
      <c r="DA40">
        <v>80.63</v>
      </c>
      <c r="DB40">
        <v>80.489999999999995</v>
      </c>
      <c r="DC40">
        <v>80.2</v>
      </c>
      <c r="DD40">
        <v>80.790000000000006</v>
      </c>
      <c r="DE40">
        <v>81.22</v>
      </c>
      <c r="DF40">
        <v>81.349999999999994</v>
      </c>
      <c r="DG40">
        <v>80.599999999999994</v>
      </c>
      <c r="DH40">
        <v>79.989999999999995</v>
      </c>
      <c r="DI40">
        <v>79.790000000000006</v>
      </c>
      <c r="DJ40">
        <v>79.92</v>
      </c>
      <c r="DK40">
        <v>79.52</v>
      </c>
      <c r="DL40">
        <v>79.09</v>
      </c>
      <c r="DM40">
        <v>79.27</v>
      </c>
      <c r="DN40">
        <v>79.02</v>
      </c>
      <c r="DO40">
        <v>78.760000000000005</v>
      </c>
      <c r="DP40">
        <v>78.45</v>
      </c>
      <c r="DQ40">
        <v>78.569999999999993</v>
      </c>
      <c r="DR40">
        <v>77.760000000000005</v>
      </c>
      <c r="DS40">
        <v>77.849999999999994</v>
      </c>
      <c r="DT40">
        <v>78.25</v>
      </c>
      <c r="DU40">
        <v>77.849999999999994</v>
      </c>
      <c r="DV40">
        <v>77.97</v>
      </c>
      <c r="DW40">
        <v>77.959999999999994</v>
      </c>
      <c r="DX40">
        <v>77.27</v>
      </c>
      <c r="DY40">
        <v>77.23</v>
      </c>
      <c r="DZ40">
        <v>77.84</v>
      </c>
      <c r="EA40">
        <v>77.7</v>
      </c>
      <c r="EB40">
        <v>77.489999999999995</v>
      </c>
      <c r="EC40">
        <v>77.36</v>
      </c>
      <c r="ED40">
        <v>77.459999999999994</v>
      </c>
      <c r="EE40">
        <v>78.260000000000005</v>
      </c>
      <c r="EF40">
        <v>78.67</v>
      </c>
      <c r="EG40">
        <v>78.3</v>
      </c>
      <c r="EH40">
        <v>79.09</v>
      </c>
      <c r="EI40">
        <v>78.87</v>
      </c>
      <c r="EJ40">
        <v>79.33</v>
      </c>
      <c r="EK40">
        <v>79.069999999999993</v>
      </c>
      <c r="EL40">
        <v>79.2</v>
      </c>
      <c r="EM40">
        <v>79.760000000000005</v>
      </c>
      <c r="EN40">
        <v>80.16</v>
      </c>
      <c r="EO40">
        <v>80.41</v>
      </c>
      <c r="EP40">
        <v>79.61</v>
      </c>
      <c r="EQ40">
        <v>79.41</v>
      </c>
      <c r="ER40">
        <v>79.56</v>
      </c>
      <c r="ES40">
        <v>79.67</v>
      </c>
      <c r="ET40">
        <v>80.22</v>
      </c>
      <c r="EU40">
        <v>80.47</v>
      </c>
      <c r="EV40">
        <v>80.62</v>
      </c>
      <c r="EW40">
        <v>80.78</v>
      </c>
      <c r="EX40">
        <v>80.75</v>
      </c>
      <c r="EY40">
        <v>80.31</v>
      </c>
      <c r="EZ40">
        <v>80.260000000000005</v>
      </c>
      <c r="FA40">
        <v>80.319999999999993</v>
      </c>
      <c r="FB40">
        <v>80.45</v>
      </c>
      <c r="FC40">
        <v>80.239999999999995</v>
      </c>
      <c r="FD40">
        <v>79.81</v>
      </c>
      <c r="FE40">
        <v>79.95</v>
      </c>
      <c r="FF40">
        <v>79.61</v>
      </c>
      <c r="FG40">
        <v>79.87</v>
      </c>
      <c r="FH40">
        <v>79.87</v>
      </c>
      <c r="FI40">
        <v>80.19</v>
      </c>
      <c r="FJ40">
        <v>80.599999999999994</v>
      </c>
      <c r="FK40">
        <v>80.31</v>
      </c>
      <c r="FL40">
        <v>79.97</v>
      </c>
      <c r="FM40">
        <v>80.55</v>
      </c>
      <c r="FN40">
        <v>79.38</v>
      </c>
      <c r="FO40">
        <v>80.11</v>
      </c>
      <c r="FP40">
        <v>80.34</v>
      </c>
      <c r="FQ40">
        <v>80.260000000000005</v>
      </c>
      <c r="FR40">
        <v>79.91</v>
      </c>
      <c r="FS40">
        <v>79.5</v>
      </c>
      <c r="FT40">
        <v>79.459999999999994</v>
      </c>
      <c r="FU40">
        <v>80</v>
      </c>
      <c r="FV40">
        <v>80.2</v>
      </c>
      <c r="FW40">
        <v>79.819999999999993</v>
      </c>
      <c r="FX40">
        <v>79.569999999999993</v>
      </c>
      <c r="FY40">
        <v>79.23</v>
      </c>
      <c r="FZ40">
        <v>79.16</v>
      </c>
      <c r="GA40">
        <v>78.88</v>
      </c>
      <c r="GB40">
        <v>78.739999999999995</v>
      </c>
      <c r="GC40">
        <v>78.77</v>
      </c>
      <c r="GD40">
        <v>78.88</v>
      </c>
      <c r="GE40">
        <v>78.62</v>
      </c>
      <c r="GF40">
        <v>78.33</v>
      </c>
      <c r="GG40">
        <v>78.510000000000005</v>
      </c>
      <c r="GH40">
        <v>79.06</v>
      </c>
      <c r="GI40">
        <v>79.27</v>
      </c>
      <c r="GJ40">
        <v>79.25</v>
      </c>
      <c r="GK40">
        <v>78.989999999999995</v>
      </c>
      <c r="GL40">
        <v>78.89</v>
      </c>
      <c r="GM40">
        <v>78.94</v>
      </c>
      <c r="GN40">
        <v>78.33</v>
      </c>
      <c r="GO40">
        <v>78.819999999999993</v>
      </c>
      <c r="GP40">
        <v>78.56</v>
      </c>
      <c r="GQ40">
        <v>78.680000000000007</v>
      </c>
      <c r="GR40">
        <v>78.349999999999994</v>
      </c>
      <c r="GS40">
        <v>78.45</v>
      </c>
      <c r="GT40">
        <v>79.08</v>
      </c>
      <c r="GU40">
        <v>78.86</v>
      </c>
      <c r="GV40">
        <v>79.08</v>
      </c>
      <c r="GW40">
        <v>79.010000000000005</v>
      </c>
      <c r="GX40">
        <v>78.75</v>
      </c>
      <c r="GY40">
        <v>78.88</v>
      </c>
      <c r="GZ40">
        <v>79.05</v>
      </c>
      <c r="HA40">
        <v>78.849999999999994</v>
      </c>
      <c r="HB40">
        <v>79.2</v>
      </c>
      <c r="HC40">
        <v>78.7</v>
      </c>
      <c r="HD40">
        <v>79.03</v>
      </c>
      <c r="HE40">
        <v>78.64</v>
      </c>
      <c r="HF40">
        <v>78.19</v>
      </c>
      <c r="HG40">
        <v>77.56</v>
      </c>
      <c r="HH40">
        <v>77.510000000000005</v>
      </c>
      <c r="HI40">
        <v>77.930000000000007</v>
      </c>
      <c r="HJ40">
        <v>78.180000000000007</v>
      </c>
      <c r="HK40">
        <v>78.83</v>
      </c>
      <c r="HL40">
        <v>79.38</v>
      </c>
      <c r="HM40">
        <v>78.89</v>
      </c>
      <c r="HN40">
        <v>78.98</v>
      </c>
      <c r="HO40">
        <v>79.11</v>
      </c>
      <c r="HP40">
        <v>79.400000000000006</v>
      </c>
      <c r="HQ40">
        <v>79</v>
      </c>
      <c r="HR40">
        <v>79.13</v>
      </c>
      <c r="HS40">
        <v>79.010000000000005</v>
      </c>
      <c r="HT40">
        <v>78.92</v>
      </c>
      <c r="HU40">
        <v>79.290000000000006</v>
      </c>
      <c r="HV40">
        <v>78.52</v>
      </c>
      <c r="HW40">
        <v>78.900000000000006</v>
      </c>
      <c r="HX40">
        <v>79.099999999999994</v>
      </c>
      <c r="HY40">
        <v>78.319999999999993</v>
      </c>
      <c r="HZ40">
        <v>78.05</v>
      </c>
      <c r="IA40">
        <v>77.61</v>
      </c>
      <c r="IB40">
        <v>78.28</v>
      </c>
      <c r="IC40">
        <v>78.23</v>
      </c>
      <c r="ID40">
        <v>78.41</v>
      </c>
      <c r="IE40">
        <v>78.459999999999994</v>
      </c>
      <c r="IF40">
        <v>78.010000000000005</v>
      </c>
      <c r="IG40">
        <v>77.739999999999995</v>
      </c>
      <c r="IH40">
        <v>77.67</v>
      </c>
      <c r="II40">
        <v>77.400000000000006</v>
      </c>
      <c r="IJ40">
        <v>77.16</v>
      </c>
      <c r="IK40">
        <v>76.98</v>
      </c>
      <c r="IL40">
        <v>77.239999999999995</v>
      </c>
      <c r="IM40">
        <v>76.89</v>
      </c>
      <c r="IN40">
        <v>76.930000000000007</v>
      </c>
      <c r="IO40">
        <v>77.73</v>
      </c>
      <c r="IP40">
        <v>77.47</v>
      </c>
      <c r="IQ40">
        <v>77.459999999999994</v>
      </c>
      <c r="IR40">
        <v>77.739999999999995</v>
      </c>
      <c r="IS40">
        <v>78.23</v>
      </c>
      <c r="IT40">
        <v>78.180000000000007</v>
      </c>
      <c r="IU40">
        <v>78.290000000000006</v>
      </c>
      <c r="IV40">
        <v>77.7</v>
      </c>
      <c r="IW40">
        <v>77.28</v>
      </c>
      <c r="IX40">
        <v>77.09</v>
      </c>
      <c r="IY40">
        <v>77.38</v>
      </c>
      <c r="IZ40">
        <v>77.39</v>
      </c>
      <c r="JA40">
        <v>77.31</v>
      </c>
      <c r="JB40">
        <v>77.27</v>
      </c>
      <c r="JC40">
        <v>77.42</v>
      </c>
      <c r="JD40">
        <v>77.319999999999993</v>
      </c>
      <c r="JE40">
        <v>77.19</v>
      </c>
      <c r="JF40">
        <v>77.27</v>
      </c>
      <c r="JG40">
        <v>77.03</v>
      </c>
      <c r="JH40">
        <v>76.98</v>
      </c>
      <c r="JI40">
        <v>76.489999999999995</v>
      </c>
      <c r="JJ40">
        <v>76.83</v>
      </c>
      <c r="JK40">
        <v>76.38</v>
      </c>
      <c r="JL40">
        <v>76.19</v>
      </c>
      <c r="JM40">
        <v>75.83</v>
      </c>
      <c r="JN40">
        <v>76.02</v>
      </c>
      <c r="JO40">
        <v>75.98</v>
      </c>
      <c r="JP40">
        <v>75.150000000000006</v>
      </c>
      <c r="JQ40">
        <v>74.53</v>
      </c>
      <c r="JR40">
        <v>74.98</v>
      </c>
      <c r="JS40">
        <v>75.010000000000005</v>
      </c>
      <c r="JT40">
        <v>74.739999999999995</v>
      </c>
      <c r="JU40">
        <v>75.64</v>
      </c>
      <c r="JV40">
        <v>75.58</v>
      </c>
      <c r="JW40">
        <v>75.83</v>
      </c>
      <c r="JX40">
        <v>75.319999999999993</v>
      </c>
      <c r="JY40">
        <v>75.61</v>
      </c>
      <c r="JZ40">
        <v>75.25</v>
      </c>
      <c r="KA40">
        <v>74.599999999999994</v>
      </c>
      <c r="KB40">
        <v>74.13</v>
      </c>
      <c r="KC40">
        <v>73.81</v>
      </c>
      <c r="KD40">
        <v>74.150000000000006</v>
      </c>
      <c r="KE40">
        <v>74.569999999999993</v>
      </c>
      <c r="KF40">
        <v>74.760000000000005</v>
      </c>
      <c r="KG40">
        <v>74.260000000000005</v>
      </c>
      <c r="KH40">
        <v>74.72</v>
      </c>
      <c r="KI40">
        <v>74.66</v>
      </c>
      <c r="KJ40">
        <v>74.47</v>
      </c>
      <c r="KK40">
        <v>74.45</v>
      </c>
      <c r="KL40">
        <v>75.03</v>
      </c>
      <c r="KM40">
        <v>75.59</v>
      </c>
      <c r="KN40">
        <v>76.05</v>
      </c>
      <c r="KO40">
        <v>75.7</v>
      </c>
      <c r="KP40">
        <v>76.099999999999994</v>
      </c>
      <c r="KQ40">
        <v>76.3</v>
      </c>
      <c r="KR40">
        <v>75.77</v>
      </c>
      <c r="KS40">
        <v>76.03</v>
      </c>
      <c r="KT40">
        <v>76.05</v>
      </c>
      <c r="KU40">
        <v>77.099999999999994</v>
      </c>
      <c r="KV40">
        <v>76.819999999999993</v>
      </c>
      <c r="KW40">
        <v>77.33</v>
      </c>
      <c r="KX40">
        <v>77.459999999999994</v>
      </c>
      <c r="KY40">
        <v>77.64</v>
      </c>
      <c r="KZ40">
        <v>77.709999999999994</v>
      </c>
      <c r="LA40">
        <v>77.88</v>
      </c>
      <c r="LB40">
        <v>77.61</v>
      </c>
      <c r="LC40">
        <v>78.069999999999993</v>
      </c>
      <c r="LD40">
        <v>78.39</v>
      </c>
      <c r="LE40">
        <v>78.819999999999993</v>
      </c>
      <c r="LF40">
        <v>78.59</v>
      </c>
      <c r="LG40">
        <v>78.989999999999995</v>
      </c>
      <c r="LH40">
        <v>78.72</v>
      </c>
      <c r="LI40">
        <v>79.069999999999993</v>
      </c>
      <c r="LJ40">
        <v>79.25</v>
      </c>
      <c r="LK40">
        <v>79.31</v>
      </c>
      <c r="LL40">
        <v>78.94</v>
      </c>
      <c r="LM40">
        <v>78.91</v>
      </c>
      <c r="LN40">
        <v>79.22</v>
      </c>
      <c r="LO40">
        <v>80.400000000000006</v>
      </c>
      <c r="LP40">
        <v>81.010000000000005</v>
      </c>
      <c r="LQ40">
        <v>80.900000000000006</v>
      </c>
      <c r="LR40">
        <v>80.75</v>
      </c>
      <c r="LS40">
        <v>80.89</v>
      </c>
      <c r="LT40">
        <v>81.13</v>
      </c>
      <c r="LU40">
        <v>81.2</v>
      </c>
      <c r="LV40">
        <v>80.92</v>
      </c>
      <c r="LW40">
        <v>81.05</v>
      </c>
      <c r="LX40">
        <v>81.64</v>
      </c>
      <c r="LY40">
        <v>81.44</v>
      </c>
      <c r="LZ40">
        <v>81.28</v>
      </c>
      <c r="MA40">
        <v>80.86</v>
      </c>
      <c r="MB40">
        <v>80.739999999999995</v>
      </c>
      <c r="MC40">
        <v>80.39</v>
      </c>
      <c r="MD40">
        <v>80.16</v>
      </c>
      <c r="ME40">
        <v>80.5</v>
      </c>
      <c r="MF40">
        <v>80.58</v>
      </c>
      <c r="MG40">
        <v>80.510000000000005</v>
      </c>
      <c r="MH40">
        <v>80.94</v>
      </c>
      <c r="MI40">
        <v>81.180000000000007</v>
      </c>
      <c r="MJ40">
        <v>80.569999999999993</v>
      </c>
      <c r="MK40">
        <v>80.33</v>
      </c>
      <c r="ML40">
        <v>80.27</v>
      </c>
      <c r="MM40">
        <v>80.3</v>
      </c>
      <c r="MN40">
        <v>80.47</v>
      </c>
      <c r="MO40">
        <v>80.31</v>
      </c>
      <c r="MP40">
        <v>80.17</v>
      </c>
      <c r="MQ40">
        <v>80.61</v>
      </c>
      <c r="MR40">
        <v>80.42</v>
      </c>
      <c r="MS40">
        <v>80.739999999999995</v>
      </c>
      <c r="MT40">
        <v>80.849999999999994</v>
      </c>
      <c r="MU40">
        <v>81.239999999999995</v>
      </c>
      <c r="MV40">
        <v>81.28</v>
      </c>
      <c r="MW40">
        <v>80.680000000000007</v>
      </c>
      <c r="MX40">
        <v>80.14</v>
      </c>
      <c r="MY40">
        <v>80.459999999999994</v>
      </c>
      <c r="MZ40">
        <v>80.34</v>
      </c>
      <c r="NA40">
        <v>80.09</v>
      </c>
      <c r="NB40">
        <v>80</v>
      </c>
      <c r="NC40">
        <v>80.099999999999994</v>
      </c>
      <c r="ND40">
        <v>79.39</v>
      </c>
      <c r="NE40">
        <v>79.66</v>
      </c>
      <c r="NF40">
        <v>79.92</v>
      </c>
      <c r="NG40">
        <v>79.64</v>
      </c>
      <c r="NH40">
        <v>79.930000000000007</v>
      </c>
      <c r="NI40">
        <v>79.69</v>
      </c>
      <c r="NJ40">
        <v>79.77</v>
      </c>
      <c r="NK40">
        <v>79.900000000000006</v>
      </c>
      <c r="NL40">
        <v>79.7</v>
      </c>
      <c r="NM40">
        <v>79.64</v>
      </c>
      <c r="NN40">
        <v>79.66</v>
      </c>
      <c r="NO40">
        <v>79.790000000000006</v>
      </c>
      <c r="NP40">
        <v>79.92</v>
      </c>
      <c r="NQ40">
        <v>79.77</v>
      </c>
      <c r="NR40">
        <v>80.069999999999993</v>
      </c>
      <c r="NS40">
        <v>80.23</v>
      </c>
      <c r="NT40">
        <v>80.48</v>
      </c>
      <c r="NU40">
        <v>80.599999999999994</v>
      </c>
      <c r="NV40">
        <v>80.540000000000006</v>
      </c>
      <c r="NW40">
        <v>80.349999999999994</v>
      </c>
      <c r="NX40">
        <v>80.25</v>
      </c>
      <c r="NY40">
        <v>79.819999999999993</v>
      </c>
      <c r="NZ40">
        <v>79.77</v>
      </c>
      <c r="OA40">
        <v>79.69</v>
      </c>
      <c r="OB40">
        <v>79.930000000000007</v>
      </c>
      <c r="OC40">
        <v>80.12</v>
      </c>
      <c r="OD40">
        <v>80.180000000000007</v>
      </c>
      <c r="OE40">
        <v>80.430000000000007</v>
      </c>
      <c r="OF40">
        <v>80.239999999999995</v>
      </c>
      <c r="OG40">
        <v>80.2</v>
      </c>
      <c r="OH40">
        <v>80.56</v>
      </c>
      <c r="OI40">
        <v>80.510000000000005</v>
      </c>
      <c r="OJ40">
        <v>79.66</v>
      </c>
      <c r="OK40">
        <v>79.59</v>
      </c>
      <c r="OL40">
        <v>79.7</v>
      </c>
      <c r="OM40">
        <v>79.760000000000005</v>
      </c>
      <c r="ON40">
        <v>79.53</v>
      </c>
      <c r="OO40">
        <v>79.420100000000005</v>
      </c>
      <c r="OP40" t="str">
        <v>Close</v>
      </c>
    </row>
    <row r="41" spans="1:406" x14ac:dyDescent="0.2">
      <c r="A41" t="s">
        <v>69</v>
      </c>
      <c r="B41" t="str">
        <v>Health Care Select Sector SPDR Fund</v>
      </c>
      <c r="D41" s="5">
        <v>142.94999999999999</v>
      </c>
      <c r="E41" s="6">
        <v>-0.1885</v>
      </c>
      <c r="F41">
        <v>148.27000000000001</v>
      </c>
      <c r="G41">
        <v>122.59</v>
      </c>
      <c r="H41" s="7">
        <v>8333404</v>
      </c>
      <c r="I41" s="2">
        <f t="shared" si="12"/>
        <v>3.0047557284911281E-2</v>
      </c>
      <c r="J41" s="2">
        <f t="shared" si="13"/>
        <v>0.16889910592025759</v>
      </c>
      <c r="K41" s="2">
        <f t="shared" si="14"/>
        <v>9.4405146932161843E-2</v>
      </c>
      <c r="L41" s="2">
        <f t="shared" si="15"/>
        <v>0.11075270253103153</v>
      </c>
      <c r="M41" s="4">
        <f t="shared" si="1"/>
        <v>-7.0825694483481222E-2</v>
      </c>
      <c r="N41" s="4">
        <f t="shared" si="2"/>
        <v>-0.19612626906564512</v>
      </c>
      <c r="O41" s="4">
        <f t="shared" si="3"/>
        <v>-1.9977539150044299E-2</v>
      </c>
      <c r="P41" s="4">
        <f t="shared" si="4"/>
        <v>-3.5406254440182527E-2</v>
      </c>
      <c r="Q41" t="str">
        <v>Equity</v>
      </c>
      <c r="R41" s="7">
        <v>39458781052.661301</v>
      </c>
      <c r="S41" t="str">
        <v>81369Y209</v>
      </c>
      <c r="T41" t="str">
        <v>In seeking to track the performance of the index, the fund employs a replication strategy. It generally invests substantially all, but at least 95%, of its total assets in the securities comprising the index. The index includes companies from the following industries: pharmaceuticals; health care equipment &amp; supplies; health care providers &amp; services; biotechnology; life sciences tools &amp; services; and health care technology. The fund is non-diversified.</v>
      </c>
      <c r="U41" t="str">
        <v>US</v>
      </c>
      <c r="V41" s="2">
        <v>8.9999999999999998E-4</v>
      </c>
      <c r="W41" t="str">
        <v>1998-12-16</v>
      </c>
      <c r="X41" t="str">
        <v>US81369Y2090</v>
      </c>
      <c r="Y41" s="7">
        <v>143.29763500000001</v>
      </c>
      <c r="Z41" t="str">
        <v>USD</v>
      </c>
      <c r="AA41" s="2"/>
      <c r="AB41" s="2"/>
      <c r="AD41" s="7">
        <f t="shared" si="5"/>
        <v>0</v>
      </c>
      <c r="AE41" s="7">
        <f t="shared" si="6"/>
        <v>2.1688239999999999</v>
      </c>
      <c r="AF41" s="7">
        <f t="shared" si="7"/>
        <v>6.0348239999999995</v>
      </c>
      <c r="AG41" s="7">
        <f t="shared" si="8"/>
        <v>9.9302539999999997</v>
      </c>
      <c r="AH41" s="7">
        <f>SUM([1]!_xldudf_WISEPRICE($A41,"close",,DATE(YEAR($B$1),1,2)))</f>
        <v>138.78</v>
      </c>
      <c r="AI41" s="7">
        <f t="shared" si="9"/>
        <v>124.15</v>
      </c>
      <c r="AJ41" s="7">
        <f t="shared" si="10"/>
        <v>113.66</v>
      </c>
      <c r="AK41" s="7">
        <f t="shared" si="11"/>
        <v>90.42</v>
      </c>
      <c r="AO41" cm="1">
        <f t="array" ref="AO41:OP41">TRANSPOSE(INDEX(_xlfn._xlws.SORT(_xldudf_WISEPRICE(A41,"close",365)),,2))</f>
        <v>128.97999999999999</v>
      </c>
      <c r="AP41">
        <v>129.96</v>
      </c>
      <c r="AQ41">
        <v>131.4</v>
      </c>
      <c r="AR41">
        <v>130.71</v>
      </c>
      <c r="AS41">
        <v>132.86000000000001</v>
      </c>
      <c r="AT41">
        <v>132.75</v>
      </c>
      <c r="AU41">
        <v>132.83000000000001</v>
      </c>
      <c r="AV41">
        <v>130.57</v>
      </c>
      <c r="AW41">
        <v>130.02000000000001</v>
      </c>
      <c r="AX41">
        <v>130.81</v>
      </c>
      <c r="AY41">
        <v>132.21</v>
      </c>
      <c r="AZ41">
        <v>132.87</v>
      </c>
      <c r="BA41">
        <v>131.44</v>
      </c>
      <c r="BB41">
        <v>134.78</v>
      </c>
      <c r="BC41">
        <v>133.13</v>
      </c>
      <c r="BD41">
        <v>133.25</v>
      </c>
      <c r="BE41">
        <v>133.08000000000001</v>
      </c>
      <c r="BF41">
        <v>133.02000000000001</v>
      </c>
      <c r="BG41">
        <v>132.96</v>
      </c>
      <c r="BH41">
        <v>134.57</v>
      </c>
      <c r="BI41">
        <v>134.63</v>
      </c>
      <c r="BJ41">
        <v>135.80000000000001</v>
      </c>
      <c r="BK41">
        <v>136.34</v>
      </c>
      <c r="BL41">
        <v>137.15</v>
      </c>
      <c r="BM41">
        <v>136.12</v>
      </c>
      <c r="BN41">
        <v>135.78</v>
      </c>
      <c r="BO41">
        <v>139.02000000000001</v>
      </c>
      <c r="BP41">
        <v>139.41999999999999</v>
      </c>
      <c r="BQ41">
        <v>139.78</v>
      </c>
      <c r="BR41">
        <v>138.44</v>
      </c>
      <c r="BS41">
        <v>137.38999999999999</v>
      </c>
      <c r="BT41">
        <v>138.52000000000001</v>
      </c>
      <c r="BU41">
        <v>139.77000000000001</v>
      </c>
      <c r="BV41">
        <v>137.97999999999999</v>
      </c>
      <c r="BW41">
        <v>139.44999999999999</v>
      </c>
      <c r="BX41">
        <v>139.88</v>
      </c>
      <c r="BY41">
        <v>140.1</v>
      </c>
      <c r="BZ41">
        <v>137.53</v>
      </c>
      <c r="CA41">
        <v>135.53</v>
      </c>
      <c r="CB41">
        <v>134.47</v>
      </c>
      <c r="CC41">
        <v>134.44</v>
      </c>
      <c r="CD41">
        <v>136.21</v>
      </c>
      <c r="CE41">
        <v>136.02000000000001</v>
      </c>
      <c r="CF41">
        <v>136.1</v>
      </c>
      <c r="CG41">
        <v>135.75</v>
      </c>
      <c r="CH41">
        <v>134.87</v>
      </c>
      <c r="CI41">
        <v>136.34</v>
      </c>
      <c r="CJ41">
        <v>135.85</v>
      </c>
      <c r="CK41">
        <v>135.46</v>
      </c>
      <c r="CL41">
        <v>135.82</v>
      </c>
      <c r="CM41">
        <v>134.43</v>
      </c>
      <c r="CN41">
        <v>135.66999999999999</v>
      </c>
      <c r="CO41">
        <v>133.4</v>
      </c>
      <c r="CP41">
        <v>134.52000000000001</v>
      </c>
      <c r="CQ41">
        <v>135.28</v>
      </c>
      <c r="CR41">
        <v>134.85</v>
      </c>
      <c r="CS41">
        <v>135.44999999999999</v>
      </c>
      <c r="CT41">
        <v>134.82</v>
      </c>
      <c r="CU41">
        <v>132.91999999999999</v>
      </c>
      <c r="CV41">
        <v>133.24</v>
      </c>
      <c r="CW41">
        <v>133.91</v>
      </c>
      <c r="CX41">
        <v>134.37</v>
      </c>
      <c r="CY41">
        <v>133.47999999999999</v>
      </c>
      <c r="CZ41">
        <v>133.52000000000001</v>
      </c>
      <c r="DA41">
        <v>133.77000000000001</v>
      </c>
      <c r="DB41">
        <v>132.86000000000001</v>
      </c>
      <c r="DC41">
        <v>131.66</v>
      </c>
      <c r="DD41">
        <v>133.36000000000001</v>
      </c>
      <c r="DE41">
        <v>133.99</v>
      </c>
      <c r="DF41">
        <v>133.08000000000001</v>
      </c>
      <c r="DG41">
        <v>132.69</v>
      </c>
      <c r="DH41">
        <v>131.94999999999999</v>
      </c>
      <c r="DI41">
        <v>132.80000000000001</v>
      </c>
      <c r="DJ41">
        <v>132.41</v>
      </c>
      <c r="DK41">
        <v>131.25</v>
      </c>
      <c r="DL41">
        <v>132.49</v>
      </c>
      <c r="DM41">
        <v>133.59</v>
      </c>
      <c r="DN41">
        <v>132.80000000000001</v>
      </c>
      <c r="DO41">
        <v>132.13999999999999</v>
      </c>
      <c r="DP41">
        <v>130.82</v>
      </c>
      <c r="DQ41">
        <v>131.99</v>
      </c>
      <c r="DR41">
        <v>130.28</v>
      </c>
      <c r="DS41">
        <v>129.84</v>
      </c>
      <c r="DT41">
        <v>130.19</v>
      </c>
      <c r="DU41">
        <v>128.51</v>
      </c>
      <c r="DV41">
        <v>128.12</v>
      </c>
      <c r="DW41">
        <v>127.17</v>
      </c>
      <c r="DX41">
        <v>126.96</v>
      </c>
      <c r="DY41">
        <v>127.74</v>
      </c>
      <c r="DZ41">
        <v>129.16999999999999</v>
      </c>
      <c r="EA41">
        <v>129.11000000000001</v>
      </c>
      <c r="EB41">
        <v>127.03</v>
      </c>
      <c r="EC41">
        <v>126.35</v>
      </c>
      <c r="ED41">
        <v>125.07</v>
      </c>
      <c r="EE41">
        <v>124.15</v>
      </c>
      <c r="EF41">
        <v>125.31</v>
      </c>
      <c r="EG41">
        <v>126.43</v>
      </c>
      <c r="EH41">
        <v>126.32</v>
      </c>
      <c r="EI41">
        <v>127.5</v>
      </c>
      <c r="EJ41">
        <v>125.86</v>
      </c>
      <c r="EK41">
        <v>126.96</v>
      </c>
      <c r="EL41">
        <v>127.73</v>
      </c>
      <c r="EM41">
        <v>125.8</v>
      </c>
      <c r="EN41">
        <v>125.56</v>
      </c>
      <c r="EO41">
        <v>127.3</v>
      </c>
      <c r="EP41">
        <v>127.82</v>
      </c>
      <c r="EQ41">
        <v>127.05</v>
      </c>
      <c r="ER41">
        <v>127.4</v>
      </c>
      <c r="ES41">
        <v>128.09</v>
      </c>
      <c r="ET41">
        <v>129.46</v>
      </c>
      <c r="EU41">
        <v>130.91</v>
      </c>
      <c r="EV41">
        <v>130.93</v>
      </c>
      <c r="EW41">
        <v>133.19</v>
      </c>
      <c r="EX41">
        <v>133.52000000000001</v>
      </c>
      <c r="EY41">
        <v>133.43</v>
      </c>
      <c r="EZ41">
        <v>133.88</v>
      </c>
      <c r="FA41">
        <v>133.91999999999999</v>
      </c>
      <c r="FB41">
        <v>135.66</v>
      </c>
      <c r="FC41">
        <v>134.57</v>
      </c>
      <c r="FD41">
        <v>134.46</v>
      </c>
      <c r="FE41">
        <v>133.54</v>
      </c>
      <c r="FF41">
        <v>133.94999999999999</v>
      </c>
      <c r="FG41">
        <v>133.4</v>
      </c>
      <c r="FH41">
        <v>134.30000000000001</v>
      </c>
      <c r="FI41">
        <v>135.05000000000001</v>
      </c>
      <c r="FJ41">
        <v>133.61000000000001</v>
      </c>
      <c r="FK41">
        <v>131.71</v>
      </c>
      <c r="FL41">
        <v>132.4</v>
      </c>
      <c r="FM41">
        <v>133.53</v>
      </c>
      <c r="FN41">
        <v>134.22</v>
      </c>
      <c r="FO41">
        <v>133.63999999999999</v>
      </c>
      <c r="FP41">
        <v>133.46</v>
      </c>
      <c r="FQ41">
        <v>132.4</v>
      </c>
      <c r="FR41">
        <v>133.59</v>
      </c>
      <c r="FS41">
        <v>133.30000000000001</v>
      </c>
      <c r="FT41">
        <v>132.41</v>
      </c>
      <c r="FU41">
        <v>132.78</v>
      </c>
      <c r="FV41">
        <v>132.37</v>
      </c>
      <c r="FW41">
        <v>132.19</v>
      </c>
      <c r="FX41">
        <v>131.96</v>
      </c>
      <c r="FY41">
        <v>130.86000000000001</v>
      </c>
      <c r="FZ41">
        <v>131.02000000000001</v>
      </c>
      <c r="GA41">
        <v>130.69999999999999</v>
      </c>
      <c r="GB41">
        <v>131.31</v>
      </c>
      <c r="GC41">
        <v>131.44</v>
      </c>
      <c r="GD41">
        <v>130</v>
      </c>
      <c r="GE41">
        <v>129.11000000000001</v>
      </c>
      <c r="GF41">
        <v>127.79</v>
      </c>
      <c r="GG41">
        <v>127.53</v>
      </c>
      <c r="GH41">
        <v>126.74</v>
      </c>
      <c r="GI41">
        <v>127.83</v>
      </c>
      <c r="GJ41">
        <v>128.66999999999999</v>
      </c>
      <c r="GK41">
        <v>130.32</v>
      </c>
      <c r="GL41">
        <v>130.79</v>
      </c>
      <c r="GM41">
        <v>129.69999999999999</v>
      </c>
      <c r="GN41">
        <v>129.19</v>
      </c>
      <c r="GO41">
        <v>130.02000000000001</v>
      </c>
      <c r="GP41">
        <v>130.41999999999999</v>
      </c>
      <c r="GQ41">
        <v>130.88999999999999</v>
      </c>
      <c r="GR41">
        <v>131.55000000000001</v>
      </c>
      <c r="GS41">
        <v>130.19999999999999</v>
      </c>
      <c r="GT41">
        <v>132.22</v>
      </c>
      <c r="GU41">
        <v>132.21</v>
      </c>
      <c r="GV41">
        <v>131.52000000000001</v>
      </c>
      <c r="GW41">
        <v>131.54</v>
      </c>
      <c r="GX41">
        <v>132.44</v>
      </c>
      <c r="GY41">
        <v>132</v>
      </c>
      <c r="GZ41">
        <v>131.25</v>
      </c>
      <c r="HA41">
        <v>130.94999999999999</v>
      </c>
      <c r="HB41">
        <v>130.53</v>
      </c>
      <c r="HC41">
        <v>131.38</v>
      </c>
      <c r="HD41">
        <v>132.72999999999999</v>
      </c>
      <c r="HE41">
        <v>131.63999999999999</v>
      </c>
      <c r="HF41">
        <v>131.57</v>
      </c>
      <c r="HG41">
        <v>130.52000000000001</v>
      </c>
      <c r="HH41">
        <v>129</v>
      </c>
      <c r="HI41">
        <v>130.02000000000001</v>
      </c>
      <c r="HJ41">
        <v>130.05000000000001</v>
      </c>
      <c r="HK41">
        <v>129.69999999999999</v>
      </c>
      <c r="HL41">
        <v>129.75</v>
      </c>
      <c r="HM41">
        <v>131.69999999999999</v>
      </c>
      <c r="HN41">
        <v>131.1</v>
      </c>
      <c r="HO41">
        <v>132.07</v>
      </c>
      <c r="HP41">
        <v>132.68</v>
      </c>
      <c r="HQ41">
        <v>134.88</v>
      </c>
      <c r="HR41">
        <v>136.24</v>
      </c>
      <c r="HS41">
        <v>135.94</v>
      </c>
      <c r="HT41">
        <v>135.88</v>
      </c>
      <c r="HU41">
        <v>135.79</v>
      </c>
      <c r="HV41">
        <v>134.79</v>
      </c>
      <c r="HW41">
        <v>135.19</v>
      </c>
      <c r="HX41">
        <v>134.15</v>
      </c>
      <c r="HY41">
        <v>133.44999999999999</v>
      </c>
      <c r="HZ41">
        <v>133.54</v>
      </c>
      <c r="IA41">
        <v>132.87</v>
      </c>
      <c r="IB41">
        <v>132.4</v>
      </c>
      <c r="IC41">
        <v>133.93</v>
      </c>
      <c r="ID41">
        <v>134.96</v>
      </c>
      <c r="IE41">
        <v>134.91999999999999</v>
      </c>
      <c r="IF41">
        <v>134.83000000000001</v>
      </c>
      <c r="IG41">
        <v>135.66999999999999</v>
      </c>
      <c r="IH41">
        <v>136.08000000000001</v>
      </c>
      <c r="II41">
        <v>135.58000000000001</v>
      </c>
      <c r="IJ41">
        <v>134.55000000000001</v>
      </c>
      <c r="IK41">
        <v>133.47999999999999</v>
      </c>
      <c r="IL41">
        <v>133.53</v>
      </c>
      <c r="IM41">
        <v>133.66999999999999</v>
      </c>
      <c r="IN41">
        <v>133.19999999999999</v>
      </c>
      <c r="IO41">
        <v>133.6</v>
      </c>
      <c r="IP41">
        <v>132.44</v>
      </c>
      <c r="IQ41">
        <v>133.41</v>
      </c>
      <c r="IR41">
        <v>133.72</v>
      </c>
      <c r="IS41">
        <v>134.91999999999999</v>
      </c>
      <c r="IT41">
        <v>134.82</v>
      </c>
      <c r="IU41">
        <v>133.21</v>
      </c>
      <c r="IV41">
        <v>133.57</v>
      </c>
      <c r="IW41">
        <v>132.19</v>
      </c>
      <c r="IX41">
        <v>131.47</v>
      </c>
      <c r="IY41">
        <v>132.06</v>
      </c>
      <c r="IZ41">
        <v>132.06</v>
      </c>
      <c r="JA41">
        <v>132.97</v>
      </c>
      <c r="JB41">
        <v>132.80000000000001</v>
      </c>
      <c r="JC41">
        <v>132.82</v>
      </c>
      <c r="JD41">
        <v>133.24</v>
      </c>
      <c r="JE41">
        <v>132.19</v>
      </c>
      <c r="JF41">
        <v>131.44999999999999</v>
      </c>
      <c r="JG41">
        <v>131.56</v>
      </c>
      <c r="JH41">
        <v>131.57</v>
      </c>
      <c r="JI41">
        <v>130.41999999999999</v>
      </c>
      <c r="JJ41">
        <v>130.15</v>
      </c>
      <c r="JK41">
        <v>130.86000000000001</v>
      </c>
      <c r="JL41">
        <v>129.75</v>
      </c>
      <c r="JM41">
        <v>129.1</v>
      </c>
      <c r="JN41">
        <v>129.72</v>
      </c>
      <c r="JO41">
        <v>128.74</v>
      </c>
      <c r="JP41">
        <v>128.56</v>
      </c>
      <c r="JQ41">
        <v>127.42</v>
      </c>
      <c r="JR41">
        <v>127.96</v>
      </c>
      <c r="JS41">
        <v>128.66</v>
      </c>
      <c r="JT41">
        <v>130.01</v>
      </c>
      <c r="JU41">
        <v>130.46</v>
      </c>
      <c r="JV41">
        <v>131.08000000000001</v>
      </c>
      <c r="JW41">
        <v>130.5</v>
      </c>
      <c r="JX41">
        <v>129.38</v>
      </c>
      <c r="JY41">
        <v>130.19</v>
      </c>
      <c r="JZ41">
        <v>131.16999999999999</v>
      </c>
      <c r="KA41">
        <v>130.99</v>
      </c>
      <c r="KB41">
        <v>129.85</v>
      </c>
      <c r="KC41">
        <v>128.57</v>
      </c>
      <c r="KD41">
        <v>128.06</v>
      </c>
      <c r="KE41">
        <v>127.26</v>
      </c>
      <c r="KF41">
        <v>127.65</v>
      </c>
      <c r="KG41">
        <v>126.51</v>
      </c>
      <c r="KH41">
        <v>125.26</v>
      </c>
      <c r="KI41">
        <v>123.14</v>
      </c>
      <c r="KJ41">
        <v>123.83</v>
      </c>
      <c r="KK41">
        <v>124.54</v>
      </c>
      <c r="KL41">
        <v>124.8</v>
      </c>
      <c r="KM41">
        <v>126.78</v>
      </c>
      <c r="KN41">
        <v>127.41</v>
      </c>
      <c r="KO41">
        <v>128.26</v>
      </c>
      <c r="KP41">
        <v>128.35</v>
      </c>
      <c r="KQ41">
        <v>128.16999999999999</v>
      </c>
      <c r="KR41">
        <v>125.52</v>
      </c>
      <c r="KS41">
        <v>126.27</v>
      </c>
      <c r="KT41">
        <v>127</v>
      </c>
      <c r="KU41">
        <v>127.86</v>
      </c>
      <c r="KV41">
        <v>127.96</v>
      </c>
      <c r="KW41">
        <v>128.51</v>
      </c>
      <c r="KX41">
        <v>128.25</v>
      </c>
      <c r="KY41">
        <v>129.03</v>
      </c>
      <c r="KZ41">
        <v>129.81</v>
      </c>
      <c r="LA41">
        <v>130.43</v>
      </c>
      <c r="LB41">
        <v>131.13</v>
      </c>
      <c r="LC41">
        <v>130.31</v>
      </c>
      <c r="LD41">
        <v>129.63999999999999</v>
      </c>
      <c r="LE41">
        <v>129.68</v>
      </c>
      <c r="LF41">
        <v>131.31</v>
      </c>
      <c r="LG41">
        <v>131.83000000000001</v>
      </c>
      <c r="LH41">
        <v>132.08000000000001</v>
      </c>
      <c r="LI41">
        <v>131.91</v>
      </c>
      <c r="LJ41">
        <v>132.01</v>
      </c>
      <c r="LK41">
        <v>131.85</v>
      </c>
      <c r="LL41">
        <v>132.07</v>
      </c>
      <c r="LM41">
        <v>132.94</v>
      </c>
      <c r="LN41">
        <v>133.51</v>
      </c>
      <c r="LO41">
        <v>135.97</v>
      </c>
      <c r="LP41">
        <v>135.31</v>
      </c>
      <c r="LQ41">
        <v>134.16</v>
      </c>
      <c r="LR41">
        <v>133.78</v>
      </c>
      <c r="LS41">
        <v>134.68</v>
      </c>
      <c r="LT41">
        <v>132.72999999999999</v>
      </c>
      <c r="LU41">
        <v>134.35</v>
      </c>
      <c r="LV41">
        <v>135.02000000000001</v>
      </c>
      <c r="LW41">
        <v>135.32</v>
      </c>
      <c r="LX41">
        <v>135.88999999999999</v>
      </c>
      <c r="LY41">
        <v>136.24</v>
      </c>
      <c r="LZ41">
        <v>136.38</v>
      </c>
      <c r="MA41">
        <v>138.78</v>
      </c>
      <c r="MB41">
        <v>138.55000000000001</v>
      </c>
      <c r="MC41">
        <v>139.24</v>
      </c>
      <c r="MD41">
        <v>139.12</v>
      </c>
      <c r="ME41">
        <v>140.35</v>
      </c>
      <c r="MF41">
        <v>140.33000000000001</v>
      </c>
      <c r="MG41">
        <v>140.97</v>
      </c>
      <c r="MH41">
        <v>140.87</v>
      </c>
      <c r="MI41">
        <v>140.52000000000001</v>
      </c>
      <c r="MJ41">
        <v>139.68</v>
      </c>
      <c r="MK41">
        <v>139.4</v>
      </c>
      <c r="ML41">
        <v>139.38</v>
      </c>
      <c r="MM41">
        <v>139.46</v>
      </c>
      <c r="MN41">
        <v>140.07</v>
      </c>
      <c r="MO41">
        <v>139.97</v>
      </c>
      <c r="MP41">
        <v>138.69</v>
      </c>
      <c r="MQ41">
        <v>138.47999999999999</v>
      </c>
      <c r="MR41">
        <v>139.27000000000001</v>
      </c>
      <c r="MS41">
        <v>140.25</v>
      </c>
      <c r="MT41">
        <v>140.57</v>
      </c>
      <c r="MU41">
        <v>140.38</v>
      </c>
      <c r="MV41">
        <v>142.19999999999999</v>
      </c>
      <c r="MW41">
        <v>141.99</v>
      </c>
      <c r="MX41">
        <v>142.43</v>
      </c>
      <c r="MY41">
        <v>143.97999999999999</v>
      </c>
      <c r="MZ41">
        <v>144.37</v>
      </c>
      <c r="NA41">
        <v>144.12</v>
      </c>
      <c r="NB41">
        <v>144.01</v>
      </c>
      <c r="NC41">
        <v>144.19999999999999</v>
      </c>
      <c r="ND41">
        <v>142.86000000000001</v>
      </c>
      <c r="NE41">
        <v>144.1</v>
      </c>
      <c r="NF41">
        <v>145.15</v>
      </c>
      <c r="NG41">
        <v>145.62</v>
      </c>
      <c r="NH41">
        <v>145.13</v>
      </c>
      <c r="NI41">
        <v>145.44999999999999</v>
      </c>
      <c r="NJ41">
        <v>147.16</v>
      </c>
      <c r="NK41">
        <v>147.86000000000001</v>
      </c>
      <c r="NL41">
        <v>147.1</v>
      </c>
      <c r="NM41">
        <v>146.74</v>
      </c>
      <c r="NN41">
        <v>146.01</v>
      </c>
      <c r="NO41">
        <v>144.82</v>
      </c>
      <c r="NP41">
        <v>146.34</v>
      </c>
      <c r="NQ41">
        <v>146.12</v>
      </c>
      <c r="NR41">
        <v>145.03</v>
      </c>
      <c r="NS41">
        <v>146.02000000000001</v>
      </c>
      <c r="NT41">
        <v>146.69999999999999</v>
      </c>
      <c r="NU41">
        <v>146.43</v>
      </c>
      <c r="NV41">
        <v>146.35</v>
      </c>
      <c r="NW41">
        <v>147.03</v>
      </c>
      <c r="NX41">
        <v>146.46</v>
      </c>
      <c r="NY41">
        <v>145.94</v>
      </c>
      <c r="NZ41">
        <v>145.36000000000001</v>
      </c>
      <c r="OA41">
        <v>144.82</v>
      </c>
      <c r="OB41">
        <v>145.78</v>
      </c>
      <c r="OC41">
        <v>145.44999999999999</v>
      </c>
      <c r="OD41">
        <v>145.63999999999999</v>
      </c>
      <c r="OE41">
        <v>145.44</v>
      </c>
      <c r="OF41">
        <v>145.24</v>
      </c>
      <c r="OG41">
        <v>145.77000000000001</v>
      </c>
      <c r="OH41">
        <v>147.71</v>
      </c>
      <c r="OI41">
        <v>147.72999999999999</v>
      </c>
      <c r="OJ41">
        <v>146.47</v>
      </c>
      <c r="OK41">
        <v>144.19</v>
      </c>
      <c r="OL41">
        <v>144.03</v>
      </c>
      <c r="OM41">
        <v>141.94999999999999</v>
      </c>
      <c r="ON41">
        <v>143.22</v>
      </c>
      <c r="OO41">
        <v>143.03</v>
      </c>
      <c r="OP41" t="str">
        <v>Close</v>
      </c>
    </row>
    <row r="42" spans="1:406" x14ac:dyDescent="0.2">
      <c r="A42" t="s">
        <v>70</v>
      </c>
      <c r="B42" t="str">
        <v>Schwab U.S. Large-Cap ETF</v>
      </c>
      <c r="D42" s="5">
        <v>61.687199999999997</v>
      </c>
      <c r="E42" s="6">
        <v>0.2717</v>
      </c>
      <c r="F42">
        <v>62.25</v>
      </c>
      <c r="G42">
        <v>47.57</v>
      </c>
      <c r="H42" s="7">
        <v>1889075</v>
      </c>
      <c r="I42" s="2">
        <f t="shared" si="12"/>
        <v>0.10096733892557551</v>
      </c>
      <c r="J42" s="2">
        <f t="shared" si="13"/>
        <v>0.36910585141354368</v>
      </c>
      <c r="K42" s="2">
        <f t="shared" si="14"/>
        <v>0.10930435130491412</v>
      </c>
      <c r="L42" s="2">
        <f t="shared" si="15"/>
        <v>0.15153690969912925</v>
      </c>
      <c r="M42" s="4">
        <f t="shared" si="1"/>
        <v>9.4087157183009307E-5</v>
      </c>
      <c r="N42" s="4">
        <f t="shared" si="2"/>
        <v>4.0804764276409777E-3</v>
      </c>
      <c r="O42" s="4">
        <f t="shared" si="3"/>
        <v>-5.0783347772920262E-3</v>
      </c>
      <c r="P42" s="4">
        <f t="shared" si="4"/>
        <v>5.3779527279151917E-3</v>
      </c>
      <c r="Q42" t="str">
        <v>Equity</v>
      </c>
      <c r="R42" s="7">
        <v>39409502500</v>
      </c>
      <c r="S42" t="str">
        <v>808524201</v>
      </c>
      <c r="T42" t="str">
        <v>To pursue its goal, the fund generally invests in stocks that are included in the Dow Jones U.S. Large-Cap Total Stock Market Index. The index includes the large-cap portion of the Dow Jones U.S. Total Stock Market Index actually available to investors in the marketplace. The Dow Jones U.S. Large-Cap Total Stock Market Index includes the components ranked 1-750 by full market capitalization. The index is a float-adjusted market capitalization weighted index.</v>
      </c>
      <c r="U42" t="str">
        <v>US</v>
      </c>
      <c r="V42" s="2">
        <v>2.9999999999999997E-4</v>
      </c>
      <c r="W42" t="str">
        <v>2009-11-03</v>
      </c>
      <c r="X42" t="str">
        <v>US8085242019</v>
      </c>
      <c r="Y42" s="7">
        <v>61.53</v>
      </c>
      <c r="Z42" t="str">
        <v>USD</v>
      </c>
      <c r="AA42" s="2"/>
      <c r="AB42" s="2"/>
      <c r="AD42" s="7">
        <f t="shared" si="5"/>
        <v>0</v>
      </c>
      <c r="AE42" s="7">
        <f t="shared" si="6"/>
        <v>0.78509999999999991</v>
      </c>
      <c r="AF42" s="7">
        <f t="shared" si="7"/>
        <v>2.9074999999999998</v>
      </c>
      <c r="AG42" s="7">
        <f t="shared" si="8"/>
        <v>5.8005000000000004</v>
      </c>
      <c r="AH42" s="7">
        <f>SUM([1]!_xldudf_WISEPRICE($A42,"close",,DATE(YEAR($B$1),1,2)))</f>
        <v>56.03</v>
      </c>
      <c r="AI42" s="7">
        <f t="shared" si="9"/>
        <v>45.63</v>
      </c>
      <c r="AJ42" s="7">
        <f t="shared" si="10"/>
        <v>47.32</v>
      </c>
      <c r="AK42" s="7">
        <f t="shared" si="11"/>
        <v>33.33</v>
      </c>
      <c r="AO42" cm="1">
        <f t="array" ref="AO42:OP42">TRANSPOSE(INDEX(_xlfn._xlws.SORT(_xldudf_WISEPRICE(A42,"close",365)),,2))</f>
        <v>44.74</v>
      </c>
      <c r="AP42">
        <v>45.53</v>
      </c>
      <c r="AQ42">
        <v>45.19</v>
      </c>
      <c r="AR42">
        <v>44.97</v>
      </c>
      <c r="AS42">
        <v>46</v>
      </c>
      <c r="AT42">
        <v>45.67</v>
      </c>
      <c r="AU42">
        <v>45.52</v>
      </c>
      <c r="AV42">
        <v>44.36</v>
      </c>
      <c r="AW42">
        <v>43.88</v>
      </c>
      <c r="AX42">
        <v>44.45</v>
      </c>
      <c r="AY42">
        <v>44.89</v>
      </c>
      <c r="AZ42">
        <v>45.14</v>
      </c>
      <c r="BA42">
        <v>44.18</v>
      </c>
      <c r="BB42">
        <v>46.66</v>
      </c>
      <c r="BC42">
        <v>47.17</v>
      </c>
      <c r="BD42">
        <v>46.76</v>
      </c>
      <c r="BE42">
        <v>47.17</v>
      </c>
      <c r="BF42">
        <v>46.77</v>
      </c>
      <c r="BG42">
        <v>46.57</v>
      </c>
      <c r="BH42">
        <v>46.78</v>
      </c>
      <c r="BI42">
        <v>46.61</v>
      </c>
      <c r="BJ42">
        <v>47.22</v>
      </c>
      <c r="BK42">
        <v>47.51</v>
      </c>
      <c r="BL42">
        <v>47.53</v>
      </c>
      <c r="BM42">
        <v>46.77</v>
      </c>
      <c r="BN42">
        <v>46.68</v>
      </c>
      <c r="BO42">
        <v>48.16</v>
      </c>
      <c r="BP42">
        <v>48.15</v>
      </c>
      <c r="BQ42">
        <v>48.08</v>
      </c>
      <c r="BR42">
        <v>47.18</v>
      </c>
      <c r="BS42">
        <v>46.48</v>
      </c>
      <c r="BT42">
        <v>46.2</v>
      </c>
      <c r="BU42">
        <v>46.57</v>
      </c>
      <c r="BV42">
        <v>46.23</v>
      </c>
      <c r="BW42">
        <v>46.88</v>
      </c>
      <c r="BX42">
        <v>47.25</v>
      </c>
      <c r="BY42">
        <v>46.97</v>
      </c>
      <c r="BZ42">
        <v>45.81</v>
      </c>
      <c r="CA42">
        <v>45.26</v>
      </c>
      <c r="CB42">
        <v>44.85</v>
      </c>
      <c r="CC42">
        <v>44.92</v>
      </c>
      <c r="CD42">
        <v>45.6</v>
      </c>
      <c r="CE42">
        <v>44.94</v>
      </c>
      <c r="CF42">
        <v>45.19</v>
      </c>
      <c r="CG42">
        <v>44.99</v>
      </c>
      <c r="CH42">
        <v>44.45</v>
      </c>
      <c r="CI42">
        <v>45.25</v>
      </c>
      <c r="CJ42">
        <v>45.15</v>
      </c>
      <c r="CK42">
        <v>44.94</v>
      </c>
      <c r="CL42">
        <v>45.32</v>
      </c>
      <c r="CM42">
        <v>44.78</v>
      </c>
      <c r="CN42">
        <v>45.77</v>
      </c>
      <c r="CO42">
        <v>45.8</v>
      </c>
      <c r="CP42">
        <v>46.11</v>
      </c>
      <c r="CQ42">
        <v>46.74</v>
      </c>
      <c r="CR42">
        <v>46.93</v>
      </c>
      <c r="CS42">
        <v>47.12</v>
      </c>
      <c r="CT42">
        <v>47.04</v>
      </c>
      <c r="CU42">
        <v>46.32</v>
      </c>
      <c r="CV42">
        <v>45.94</v>
      </c>
      <c r="CW42">
        <v>46.82</v>
      </c>
      <c r="CX42">
        <v>47.41</v>
      </c>
      <c r="CY42">
        <v>47.35</v>
      </c>
      <c r="CZ42">
        <v>47.33</v>
      </c>
      <c r="DA42">
        <v>47.89</v>
      </c>
      <c r="DB42">
        <v>48.03</v>
      </c>
      <c r="DC42">
        <v>47.4</v>
      </c>
      <c r="DD42">
        <v>48.11</v>
      </c>
      <c r="DE42">
        <v>48.66</v>
      </c>
      <c r="DF42">
        <v>49.41</v>
      </c>
      <c r="DG42">
        <v>48.88</v>
      </c>
      <c r="DH42">
        <v>48.57</v>
      </c>
      <c r="DI42">
        <v>49.17</v>
      </c>
      <c r="DJ42">
        <v>48.68</v>
      </c>
      <c r="DK42">
        <v>48.21</v>
      </c>
      <c r="DL42">
        <v>48.29</v>
      </c>
      <c r="DM42">
        <v>48.85</v>
      </c>
      <c r="DN42">
        <v>48.9</v>
      </c>
      <c r="DO42">
        <v>49.11</v>
      </c>
      <c r="DP42">
        <v>48.44</v>
      </c>
      <c r="DQ42">
        <v>48.29</v>
      </c>
      <c r="DR42">
        <v>47.29</v>
      </c>
      <c r="DS42">
        <v>47.23</v>
      </c>
      <c r="DT42">
        <v>47.49</v>
      </c>
      <c r="DU42">
        <v>46.98</v>
      </c>
      <c r="DV42">
        <v>47.14</v>
      </c>
      <c r="DW42">
        <v>46.98</v>
      </c>
      <c r="DX42">
        <v>46.8</v>
      </c>
      <c r="DY42">
        <v>47.15</v>
      </c>
      <c r="DZ42">
        <v>47.92</v>
      </c>
      <c r="EA42">
        <v>47.92</v>
      </c>
      <c r="EB42">
        <v>47.21</v>
      </c>
      <c r="EC42">
        <v>47.27</v>
      </c>
      <c r="ED42">
        <v>46.36</v>
      </c>
      <c r="EE42">
        <v>45.63</v>
      </c>
      <c r="EF42">
        <v>45.54</v>
      </c>
      <c r="EG42">
        <v>46.28</v>
      </c>
      <c r="EH42">
        <v>45.98</v>
      </c>
      <c r="EI42">
        <v>46.77</v>
      </c>
      <c r="EJ42">
        <v>46.25</v>
      </c>
      <c r="EK42">
        <v>46.65</v>
      </c>
      <c r="EL42">
        <v>47.28</v>
      </c>
      <c r="EM42">
        <v>46.31</v>
      </c>
      <c r="EN42">
        <v>46.41</v>
      </c>
      <c r="EO42">
        <v>46.67</v>
      </c>
      <c r="EP42">
        <v>46.78</v>
      </c>
      <c r="EQ42">
        <v>46.7</v>
      </c>
      <c r="ER42">
        <v>47.37</v>
      </c>
      <c r="ES42">
        <v>47.65</v>
      </c>
      <c r="ET42">
        <v>48.37</v>
      </c>
      <c r="EU42">
        <v>48.51</v>
      </c>
      <c r="EV42">
        <v>48.23</v>
      </c>
      <c r="EW42">
        <v>48.08</v>
      </c>
      <c r="EX42">
        <v>48.23</v>
      </c>
      <c r="EY42">
        <v>48.32</v>
      </c>
      <c r="EZ42">
        <v>48.35</v>
      </c>
      <c r="FA42">
        <v>48.15</v>
      </c>
      <c r="FB42">
        <v>48.76</v>
      </c>
      <c r="FC42">
        <v>48.65</v>
      </c>
      <c r="FD42">
        <v>48.82</v>
      </c>
      <c r="FE42">
        <v>48.88</v>
      </c>
      <c r="FF42">
        <v>48.87</v>
      </c>
      <c r="FG42">
        <v>48.57</v>
      </c>
      <c r="FH42">
        <v>48.62</v>
      </c>
      <c r="FI42">
        <v>48.65</v>
      </c>
      <c r="FJ42">
        <v>47.85</v>
      </c>
      <c r="FK42">
        <v>47.67</v>
      </c>
      <c r="FL42">
        <v>48.58</v>
      </c>
      <c r="FM42">
        <v>48.99</v>
      </c>
      <c r="FN42">
        <v>48.97</v>
      </c>
      <c r="FO42">
        <v>48.4</v>
      </c>
      <c r="FP42">
        <v>48.06</v>
      </c>
      <c r="FQ42">
        <v>47.74</v>
      </c>
      <c r="FR42">
        <v>48.62</v>
      </c>
      <c r="FS42">
        <v>48.67</v>
      </c>
      <c r="FT42">
        <v>48.47</v>
      </c>
      <c r="FU42">
        <v>48.68</v>
      </c>
      <c r="FV42">
        <v>48.61</v>
      </c>
      <c r="FW42">
        <v>48.54</v>
      </c>
      <c r="FX42">
        <v>48.72</v>
      </c>
      <c r="FY42">
        <v>48.38</v>
      </c>
      <c r="FZ42">
        <v>48.97</v>
      </c>
      <c r="GA42">
        <v>49.46</v>
      </c>
      <c r="GB42">
        <v>49.37</v>
      </c>
      <c r="GC42">
        <v>49.42</v>
      </c>
      <c r="GD42">
        <v>48.87</v>
      </c>
      <c r="GE42">
        <v>48.51</v>
      </c>
      <c r="GF42">
        <v>48.9</v>
      </c>
      <c r="GG42">
        <v>49.56</v>
      </c>
      <c r="GH42">
        <v>49.56</v>
      </c>
      <c r="GI42">
        <v>49.29</v>
      </c>
      <c r="GJ42">
        <v>49.78</v>
      </c>
      <c r="GK42">
        <v>50.55</v>
      </c>
      <c r="GL42">
        <v>50.46</v>
      </c>
      <c r="GM42">
        <v>50.6</v>
      </c>
      <c r="GN42">
        <v>50.42</v>
      </c>
      <c r="GO42">
        <v>50.71</v>
      </c>
      <c r="GP42">
        <v>50.78</v>
      </c>
      <c r="GQ42">
        <v>51.23</v>
      </c>
      <c r="GR42">
        <v>51.63</v>
      </c>
      <c r="GS42">
        <v>51.65</v>
      </c>
      <c r="GT42">
        <v>52.3</v>
      </c>
      <c r="GU42">
        <v>52.13</v>
      </c>
      <c r="GV42">
        <v>51.87</v>
      </c>
      <c r="GW42">
        <v>51.37</v>
      </c>
      <c r="GX42">
        <v>51.58</v>
      </c>
      <c r="GY42">
        <v>51.16</v>
      </c>
      <c r="GZ42">
        <v>50.97</v>
      </c>
      <c r="HA42">
        <v>51.55</v>
      </c>
      <c r="HB42">
        <v>51.58</v>
      </c>
      <c r="HC42">
        <v>51.79</v>
      </c>
      <c r="HD42">
        <v>52.37</v>
      </c>
      <c r="HE42">
        <v>52.5</v>
      </c>
      <c r="HF42">
        <v>52.38</v>
      </c>
      <c r="HG42">
        <v>51.94</v>
      </c>
      <c r="HH42">
        <v>51.84</v>
      </c>
      <c r="HI42">
        <v>52.01</v>
      </c>
      <c r="HJ42">
        <v>52.4</v>
      </c>
      <c r="HK42">
        <v>52.79</v>
      </c>
      <c r="HL42">
        <v>53.25</v>
      </c>
      <c r="HM42">
        <v>53.21</v>
      </c>
      <c r="HN42">
        <v>53.41</v>
      </c>
      <c r="HO42">
        <v>53.81</v>
      </c>
      <c r="HP42">
        <v>53.94</v>
      </c>
      <c r="HQ42">
        <v>53.55</v>
      </c>
      <c r="HR42">
        <v>53.56</v>
      </c>
      <c r="HS42">
        <v>53.76</v>
      </c>
      <c r="HT42">
        <v>53.92</v>
      </c>
      <c r="HU42">
        <v>53.93</v>
      </c>
      <c r="HV42">
        <v>53.54</v>
      </c>
      <c r="HW42">
        <v>54.08</v>
      </c>
      <c r="HX42">
        <v>54.21</v>
      </c>
      <c r="HY42">
        <v>54.08</v>
      </c>
      <c r="HZ42">
        <v>53.3</v>
      </c>
      <c r="IA42">
        <v>53.14</v>
      </c>
      <c r="IB42">
        <v>52.9</v>
      </c>
      <c r="IC42">
        <v>53.36</v>
      </c>
      <c r="ID42">
        <v>53.09</v>
      </c>
      <c r="IE42">
        <v>52.69</v>
      </c>
      <c r="IF42">
        <v>52.71</v>
      </c>
      <c r="IG42">
        <v>52.68</v>
      </c>
      <c r="IH42">
        <v>52.98</v>
      </c>
      <c r="II42">
        <v>52.34</v>
      </c>
      <c r="IJ42">
        <v>51.96</v>
      </c>
      <c r="IK42">
        <v>51.54</v>
      </c>
      <c r="IL42">
        <v>51.58</v>
      </c>
      <c r="IM42">
        <v>51.9</v>
      </c>
      <c r="IN42">
        <v>51.77</v>
      </c>
      <c r="IO42">
        <v>52.35</v>
      </c>
      <c r="IP42">
        <v>51.65</v>
      </c>
      <c r="IQ42">
        <v>51.98</v>
      </c>
      <c r="IR42">
        <v>52.32</v>
      </c>
      <c r="IS42">
        <v>53.1</v>
      </c>
      <c r="IT42">
        <v>53.31</v>
      </c>
      <c r="IU42">
        <v>53.27</v>
      </c>
      <c r="IV42">
        <v>53.38</v>
      </c>
      <c r="IW42">
        <v>53.18</v>
      </c>
      <c r="IX42">
        <v>52.79</v>
      </c>
      <c r="IY42">
        <v>52.66</v>
      </c>
      <c r="IZ42">
        <v>52.73</v>
      </c>
      <c r="JA42">
        <v>53.1</v>
      </c>
      <c r="JB42">
        <v>52.8</v>
      </c>
      <c r="JC42">
        <v>52.84</v>
      </c>
      <c r="JD42">
        <v>53.28</v>
      </c>
      <c r="JE42">
        <v>52.64</v>
      </c>
      <c r="JF42">
        <v>52.67</v>
      </c>
      <c r="JG42">
        <v>52.56</v>
      </c>
      <c r="JH42">
        <v>51.87</v>
      </c>
      <c r="JI42">
        <v>51</v>
      </c>
      <c r="JJ42">
        <v>50.89</v>
      </c>
      <c r="JK42">
        <v>51.1</v>
      </c>
      <c r="JL42">
        <v>50.36</v>
      </c>
      <c r="JM42">
        <v>50.38</v>
      </c>
      <c r="JN42">
        <v>50.72</v>
      </c>
      <c r="JO42">
        <v>50.6</v>
      </c>
      <c r="JP42">
        <v>50.57</v>
      </c>
      <c r="JQ42">
        <v>49.82</v>
      </c>
      <c r="JR42">
        <v>50.22</v>
      </c>
      <c r="JS42">
        <v>50.18</v>
      </c>
      <c r="JT42">
        <v>50.81</v>
      </c>
      <c r="JU42">
        <v>51.14</v>
      </c>
      <c r="JV42">
        <v>51.43</v>
      </c>
      <c r="JW42">
        <v>51.64</v>
      </c>
      <c r="JX42">
        <v>51.28</v>
      </c>
      <c r="JY42">
        <v>50.98</v>
      </c>
      <c r="JZ42">
        <v>51.56</v>
      </c>
      <c r="KA42">
        <v>51.6</v>
      </c>
      <c r="KB42">
        <v>50.85</v>
      </c>
      <c r="KC42">
        <v>50.39</v>
      </c>
      <c r="KD42">
        <v>49.76</v>
      </c>
      <c r="KE42">
        <v>49.64</v>
      </c>
      <c r="KF42">
        <v>50.03</v>
      </c>
      <c r="KG42">
        <v>49.29</v>
      </c>
      <c r="KH42">
        <v>48.72</v>
      </c>
      <c r="KI42">
        <v>48.47</v>
      </c>
      <c r="KJ42">
        <v>49.06</v>
      </c>
      <c r="KK42">
        <v>49.38</v>
      </c>
      <c r="KL42">
        <v>49.87</v>
      </c>
      <c r="KM42">
        <v>50.85</v>
      </c>
      <c r="KN42">
        <v>51.37</v>
      </c>
      <c r="KO42">
        <v>51.42</v>
      </c>
      <c r="KP42">
        <v>51.61</v>
      </c>
      <c r="KQ42">
        <v>51.65</v>
      </c>
      <c r="KR42">
        <v>51.23</v>
      </c>
      <c r="KS42">
        <v>52.02</v>
      </c>
      <c r="KT42">
        <v>51.98</v>
      </c>
      <c r="KU42">
        <v>53.04</v>
      </c>
      <c r="KV42">
        <v>53.15</v>
      </c>
      <c r="KW42">
        <v>53.18</v>
      </c>
      <c r="KX42">
        <v>53.27</v>
      </c>
      <c r="KY42">
        <v>53.69</v>
      </c>
      <c r="KZ42">
        <v>53.57</v>
      </c>
      <c r="LA42">
        <v>53.78</v>
      </c>
      <c r="LB42">
        <v>53.84</v>
      </c>
      <c r="LC42">
        <v>53.75</v>
      </c>
      <c r="LD42">
        <v>53.77</v>
      </c>
      <c r="LE42">
        <v>53.82</v>
      </c>
      <c r="LF42">
        <v>54</v>
      </c>
      <c r="LG42">
        <v>54.4</v>
      </c>
      <c r="LH42">
        <v>54.13</v>
      </c>
      <c r="LI42">
        <v>54.07</v>
      </c>
      <c r="LJ42">
        <v>53.65</v>
      </c>
      <c r="LK42">
        <v>54.06</v>
      </c>
      <c r="LL42">
        <v>54.27</v>
      </c>
      <c r="LM42">
        <v>54.53</v>
      </c>
      <c r="LN42">
        <v>54.77</v>
      </c>
      <c r="LO42">
        <v>55.55</v>
      </c>
      <c r="LP42">
        <v>55.82</v>
      </c>
      <c r="LQ42">
        <v>55.72</v>
      </c>
      <c r="LR42">
        <v>56.02</v>
      </c>
      <c r="LS42">
        <v>56.37</v>
      </c>
      <c r="LT42">
        <v>55.54</v>
      </c>
      <c r="LU42">
        <v>56.12</v>
      </c>
      <c r="LV42">
        <v>56.23</v>
      </c>
      <c r="LW42">
        <v>56.48</v>
      </c>
      <c r="LX42">
        <v>56.57</v>
      </c>
      <c r="LY42">
        <v>56.6</v>
      </c>
      <c r="LZ42">
        <v>56.4</v>
      </c>
      <c r="MA42">
        <v>56.03</v>
      </c>
      <c r="MB42">
        <v>55.57</v>
      </c>
      <c r="MC42">
        <v>55.41</v>
      </c>
      <c r="MD42">
        <v>55.48</v>
      </c>
      <c r="ME42">
        <v>56.28</v>
      </c>
      <c r="MF42">
        <v>56.2</v>
      </c>
      <c r="MG42">
        <v>56.49</v>
      </c>
      <c r="MH42">
        <v>56.46</v>
      </c>
      <c r="MI42">
        <v>56.52</v>
      </c>
      <c r="MJ42">
        <v>56.3</v>
      </c>
      <c r="MK42">
        <v>55.95</v>
      </c>
      <c r="ML42">
        <v>56.47</v>
      </c>
      <c r="MM42">
        <v>57.18</v>
      </c>
      <c r="MN42">
        <v>57.34</v>
      </c>
      <c r="MO42">
        <v>57.5</v>
      </c>
      <c r="MP42">
        <v>57.53</v>
      </c>
      <c r="MQ42">
        <v>57.79</v>
      </c>
      <c r="MR42">
        <v>57.78</v>
      </c>
      <c r="MS42">
        <v>58.25</v>
      </c>
      <c r="MT42">
        <v>58.16</v>
      </c>
      <c r="MU42">
        <v>57.23</v>
      </c>
      <c r="MV42">
        <v>57.96</v>
      </c>
      <c r="MW42">
        <v>58.59</v>
      </c>
      <c r="MX42">
        <v>58.35</v>
      </c>
      <c r="MY42">
        <v>58.54</v>
      </c>
      <c r="MZ42">
        <v>59</v>
      </c>
      <c r="NA42">
        <v>59.11</v>
      </c>
      <c r="NB42">
        <v>59.47</v>
      </c>
      <c r="NC42">
        <v>59.44</v>
      </c>
      <c r="ND42">
        <v>58.61</v>
      </c>
      <c r="NE42">
        <v>59.16</v>
      </c>
      <c r="NF42">
        <v>59.6</v>
      </c>
      <c r="NG42">
        <v>59.3</v>
      </c>
      <c r="NH42">
        <v>58.95</v>
      </c>
      <c r="NI42">
        <v>58.96</v>
      </c>
      <c r="NJ42">
        <v>60.18</v>
      </c>
      <c r="NK42">
        <v>60.22</v>
      </c>
      <c r="NL42">
        <v>60.04</v>
      </c>
      <c r="NM42">
        <v>60.16</v>
      </c>
      <c r="NN42">
        <v>60.07</v>
      </c>
      <c r="NO42">
        <v>60.32</v>
      </c>
      <c r="NP42">
        <v>60.87</v>
      </c>
      <c r="NQ42">
        <v>60.82</v>
      </c>
      <c r="NR42">
        <v>60.2</v>
      </c>
      <c r="NS42">
        <v>60.53</v>
      </c>
      <c r="NT42">
        <v>61.14</v>
      </c>
      <c r="NU42">
        <v>60.76</v>
      </c>
      <c r="NV42">
        <v>60.68</v>
      </c>
      <c r="NW42">
        <v>61.33</v>
      </c>
      <c r="NX42">
        <v>61.26</v>
      </c>
      <c r="NY42">
        <v>61.06</v>
      </c>
      <c r="NZ42">
        <v>60.66</v>
      </c>
      <c r="OA42">
        <v>61.05</v>
      </c>
      <c r="OB42">
        <v>61.35</v>
      </c>
      <c r="OC42">
        <v>61.73</v>
      </c>
      <c r="OD42">
        <v>61.98</v>
      </c>
      <c r="OE42">
        <v>61.85</v>
      </c>
      <c r="OF42">
        <v>61.69</v>
      </c>
      <c r="OG42">
        <v>61.56</v>
      </c>
      <c r="OH42">
        <v>62.08</v>
      </c>
      <c r="OI42">
        <v>62.06</v>
      </c>
      <c r="OJ42">
        <v>61.98</v>
      </c>
      <c r="OK42">
        <v>61.54</v>
      </c>
      <c r="OL42">
        <v>61.64</v>
      </c>
      <c r="OM42">
        <v>60.89</v>
      </c>
      <c r="ON42">
        <v>61.52</v>
      </c>
      <c r="OO42">
        <v>61.695</v>
      </c>
      <c r="OP42" t="str">
        <v>Close</v>
      </c>
    </row>
    <row r="43" spans="1:406" x14ac:dyDescent="0.2">
      <c r="A43" t="s">
        <v>71</v>
      </c>
      <c r="B43" t="str">
        <v>iShares S&amp;P 500 Growth ETF</v>
      </c>
      <c r="D43" s="5">
        <v>84.521699999999996</v>
      </c>
      <c r="E43" s="6">
        <v>0.25109999999999999</v>
      </c>
      <c r="F43">
        <v>85.56</v>
      </c>
      <c r="G43">
        <v>7.05</v>
      </c>
      <c r="H43" s="7">
        <v>3891580</v>
      </c>
      <c r="I43" s="2">
        <f t="shared" si="12"/>
        <v>0.14388550548112053</v>
      </c>
      <c r="J43" s="2">
        <f t="shared" si="13"/>
        <v>0.43542208010770778</v>
      </c>
      <c r="K43" s="2">
        <f t="shared" si="14"/>
        <v>0.10836118101379522</v>
      </c>
      <c r="L43" s="2">
        <f t="shared" si="15"/>
        <v>0.16631853925102247</v>
      </c>
      <c r="M43" s="4">
        <f t="shared" si="1"/>
        <v>4.301225371272803E-2</v>
      </c>
      <c r="N43" s="4">
        <f t="shared" si="2"/>
        <v>7.039670512180507E-2</v>
      </c>
      <c r="O43" s="4">
        <f t="shared" si="3"/>
        <v>-6.0215050684109261E-3</v>
      </c>
      <c r="P43" s="4">
        <f t="shared" si="4"/>
        <v>2.0159582279808408E-2</v>
      </c>
      <c r="Q43" t="str">
        <v>Equity</v>
      </c>
      <c r="R43" s="7">
        <v>43585451635</v>
      </c>
      <c r="S43" t="str">
        <v>464287309</v>
      </c>
      <c r="T43" t="str">
        <v>The index measures the performance of the large-capitalization growth sector of the U.S. equity market. The fund generally will invest at least 80% of its assets in the component securities of its index and in investments that have economic characteristics that are substantially identical to the component securities of its index and may invest up to 20% of its assets in certain futures, options and swap contracts, cash and cash equivalents.</v>
      </c>
      <c r="U43" t="str">
        <v>US</v>
      </c>
      <c r="V43" s="2">
        <v>1.8E-3</v>
      </c>
      <c r="W43" t="str">
        <v>2000-05-22</v>
      </c>
      <c r="X43" t="str">
        <v>US4642873099</v>
      </c>
      <c r="Y43" s="7">
        <v>84.324887000000004</v>
      </c>
      <c r="Z43" t="str">
        <v>USD</v>
      </c>
      <c r="AA43" s="2"/>
      <c r="AB43" s="2"/>
      <c r="AD43" s="7">
        <f t="shared" si="5"/>
        <v>0</v>
      </c>
      <c r="AE43" s="7">
        <f t="shared" si="6"/>
        <v>0.77107999999999999</v>
      </c>
      <c r="AF43" s="7">
        <f t="shared" si="7"/>
        <v>1.68008</v>
      </c>
      <c r="AG43" s="7">
        <f t="shared" si="8"/>
        <v>6.4883800000000003</v>
      </c>
      <c r="AH43" s="7">
        <f>SUM([1]!_xldudf_WISEPRICE($A43,"close",,DATE(YEAR($B$1),1,2)))</f>
        <v>73.89</v>
      </c>
      <c r="AI43" s="7">
        <f t="shared" si="9"/>
        <v>59.42</v>
      </c>
      <c r="AJ43" s="7">
        <f t="shared" si="10"/>
        <v>63.31</v>
      </c>
      <c r="AK43" s="7">
        <f t="shared" si="11"/>
        <v>42.17</v>
      </c>
      <c r="AO43" cm="1">
        <f t="array" ref="AO43:OP43">TRANSPOSE(INDEX(_xlfn._xlws.SORT(_xldudf_WISEPRICE(A43,"close",365)),,2))</f>
        <v>60.51</v>
      </c>
      <c r="AP43">
        <v>61.73</v>
      </c>
      <c r="AQ43">
        <v>60.44</v>
      </c>
      <c r="AR43">
        <v>59.51</v>
      </c>
      <c r="AS43">
        <v>61.06</v>
      </c>
      <c r="AT43">
        <v>60.41</v>
      </c>
      <c r="AU43">
        <v>59.78</v>
      </c>
      <c r="AV43">
        <v>57.79</v>
      </c>
      <c r="AW43">
        <v>56.73</v>
      </c>
      <c r="AX43">
        <v>57.6</v>
      </c>
      <c r="AY43">
        <v>58.2</v>
      </c>
      <c r="AZ43">
        <v>58.5</v>
      </c>
      <c r="BA43">
        <v>57.13</v>
      </c>
      <c r="BB43">
        <v>61.37</v>
      </c>
      <c r="BC43">
        <v>62.41</v>
      </c>
      <c r="BD43">
        <v>61.74</v>
      </c>
      <c r="BE43">
        <v>62.43</v>
      </c>
      <c r="BF43">
        <v>61.82</v>
      </c>
      <c r="BG43">
        <v>61.54</v>
      </c>
      <c r="BH43">
        <v>61.61</v>
      </c>
      <c r="BI43">
        <v>61.01</v>
      </c>
      <c r="BJ43">
        <v>61.89</v>
      </c>
      <c r="BK43">
        <v>62.49</v>
      </c>
      <c r="BL43">
        <v>62.28</v>
      </c>
      <c r="BM43">
        <v>61.22</v>
      </c>
      <c r="BN43">
        <v>60.79</v>
      </c>
      <c r="BO43">
        <v>63.47</v>
      </c>
      <c r="BP43">
        <v>63.56</v>
      </c>
      <c r="BQ43">
        <v>63.37</v>
      </c>
      <c r="BR43">
        <v>62.16</v>
      </c>
      <c r="BS43">
        <v>60.92</v>
      </c>
      <c r="BT43">
        <v>60.69</v>
      </c>
      <c r="BU43">
        <v>61.38</v>
      </c>
      <c r="BV43">
        <v>60.95</v>
      </c>
      <c r="BW43">
        <v>61.75</v>
      </c>
      <c r="BX43">
        <v>62.35</v>
      </c>
      <c r="BY43">
        <v>61.92</v>
      </c>
      <c r="BZ43">
        <v>59.99</v>
      </c>
      <c r="CA43">
        <v>59.2</v>
      </c>
      <c r="CB43">
        <v>58.67</v>
      </c>
      <c r="CC43">
        <v>58.65</v>
      </c>
      <c r="CD43">
        <v>59.51</v>
      </c>
      <c r="CE43">
        <v>58.47</v>
      </c>
      <c r="CF43">
        <v>58.77</v>
      </c>
      <c r="CG43">
        <v>58.35</v>
      </c>
      <c r="CH43">
        <v>57.58</v>
      </c>
      <c r="CI43">
        <v>58.6</v>
      </c>
      <c r="CJ43">
        <v>58.5</v>
      </c>
      <c r="CK43">
        <v>57.77</v>
      </c>
      <c r="CL43">
        <v>57.93</v>
      </c>
      <c r="CM43">
        <v>57.25</v>
      </c>
      <c r="CN43">
        <v>58.55</v>
      </c>
      <c r="CO43">
        <v>58.53</v>
      </c>
      <c r="CP43">
        <v>58.89</v>
      </c>
      <c r="CQ43">
        <v>59.69</v>
      </c>
      <c r="CR43">
        <v>59.89</v>
      </c>
      <c r="CS43">
        <v>60.14</v>
      </c>
      <c r="CT43">
        <v>60.18</v>
      </c>
      <c r="CU43">
        <v>59.37</v>
      </c>
      <c r="CV43">
        <v>59.08</v>
      </c>
      <c r="CW43">
        <v>60.22</v>
      </c>
      <c r="CX43">
        <v>60.97</v>
      </c>
      <c r="CY43">
        <v>60.93</v>
      </c>
      <c r="CZ43">
        <v>60.85</v>
      </c>
      <c r="DA43">
        <v>61.65</v>
      </c>
      <c r="DB43">
        <v>61.84</v>
      </c>
      <c r="DC43">
        <v>60.89</v>
      </c>
      <c r="DD43">
        <v>61.78</v>
      </c>
      <c r="DE43">
        <v>62.47</v>
      </c>
      <c r="DF43">
        <v>63.22</v>
      </c>
      <c r="DG43">
        <v>62.77</v>
      </c>
      <c r="DH43">
        <v>62.42</v>
      </c>
      <c r="DI43">
        <v>63.43</v>
      </c>
      <c r="DJ43">
        <v>62.68</v>
      </c>
      <c r="DK43">
        <v>62.25</v>
      </c>
      <c r="DL43">
        <v>62.4</v>
      </c>
      <c r="DM43">
        <v>63.05</v>
      </c>
      <c r="DN43">
        <v>63.14</v>
      </c>
      <c r="DO43">
        <v>63.32</v>
      </c>
      <c r="DP43">
        <v>62.33</v>
      </c>
      <c r="DQ43">
        <v>62.09</v>
      </c>
      <c r="DR43">
        <v>60.9</v>
      </c>
      <c r="DS43">
        <v>60.86</v>
      </c>
      <c r="DT43">
        <v>61.36</v>
      </c>
      <c r="DU43">
        <v>60.56</v>
      </c>
      <c r="DV43">
        <v>60.83</v>
      </c>
      <c r="DW43">
        <v>60.56</v>
      </c>
      <c r="DX43">
        <v>60.34</v>
      </c>
      <c r="DY43">
        <v>60.77</v>
      </c>
      <c r="DZ43">
        <v>61.78</v>
      </c>
      <c r="EA43">
        <v>62.01</v>
      </c>
      <c r="EB43">
        <v>61.13</v>
      </c>
      <c r="EC43">
        <v>61.23</v>
      </c>
      <c r="ED43">
        <v>60.27</v>
      </c>
      <c r="EE43">
        <v>59.42</v>
      </c>
      <c r="EF43">
        <v>59.59</v>
      </c>
      <c r="EG43">
        <v>60.63</v>
      </c>
      <c r="EH43">
        <v>60.37</v>
      </c>
      <c r="EI43">
        <v>61.49</v>
      </c>
      <c r="EJ43">
        <v>61.05</v>
      </c>
      <c r="EK43">
        <v>61.61</v>
      </c>
      <c r="EL43">
        <v>62.49</v>
      </c>
      <c r="EM43">
        <v>61.62</v>
      </c>
      <c r="EN43">
        <v>61.75</v>
      </c>
      <c r="EO43">
        <v>62.06</v>
      </c>
      <c r="EP43">
        <v>61.98</v>
      </c>
      <c r="EQ43">
        <v>61.79</v>
      </c>
      <c r="ER43">
        <v>62.58</v>
      </c>
      <c r="ES43">
        <v>62.97</v>
      </c>
      <c r="ET43">
        <v>63.89</v>
      </c>
      <c r="EU43">
        <v>64.33</v>
      </c>
      <c r="EV43">
        <v>64.010000000000005</v>
      </c>
      <c r="EW43">
        <v>63.82</v>
      </c>
      <c r="EX43">
        <v>64.12</v>
      </c>
      <c r="EY43">
        <v>64.069999999999993</v>
      </c>
      <c r="EZ43">
        <v>63.97</v>
      </c>
      <c r="FA43">
        <v>63.72</v>
      </c>
      <c r="FB43">
        <v>64.73</v>
      </c>
      <c r="FC43">
        <v>64.55</v>
      </c>
      <c r="FD43">
        <v>64.55</v>
      </c>
      <c r="FE43">
        <v>64.61</v>
      </c>
      <c r="FF43">
        <v>64.569999999999993</v>
      </c>
      <c r="FG43">
        <v>64.239999999999995</v>
      </c>
      <c r="FH43">
        <v>64.25</v>
      </c>
      <c r="FI43">
        <v>64.36</v>
      </c>
      <c r="FJ43">
        <v>63.41</v>
      </c>
      <c r="FK43">
        <v>63.21</v>
      </c>
      <c r="FL43">
        <v>64.28</v>
      </c>
      <c r="FM43">
        <v>64.84</v>
      </c>
      <c r="FN43">
        <v>64.819999999999993</v>
      </c>
      <c r="FO43">
        <v>64.150000000000006</v>
      </c>
      <c r="FP43">
        <v>63.76</v>
      </c>
      <c r="FQ43">
        <v>63.35</v>
      </c>
      <c r="FR43">
        <v>64.680000000000007</v>
      </c>
      <c r="FS43">
        <v>64.760000000000005</v>
      </c>
      <c r="FT43">
        <v>64.45</v>
      </c>
      <c r="FU43">
        <v>64.849999999999994</v>
      </c>
      <c r="FV43">
        <v>64.91</v>
      </c>
      <c r="FW43">
        <v>64.88</v>
      </c>
      <c r="FX43">
        <v>64.94</v>
      </c>
      <c r="FY43">
        <v>64.709999999999994</v>
      </c>
      <c r="FZ43">
        <v>65.38</v>
      </c>
      <c r="GA43">
        <v>66.06</v>
      </c>
      <c r="GB43">
        <v>66.099999999999994</v>
      </c>
      <c r="GC43">
        <v>66.08</v>
      </c>
      <c r="GD43">
        <v>65.33</v>
      </c>
      <c r="GE43">
        <v>64.94</v>
      </c>
      <c r="GF43">
        <v>65.959999999999994</v>
      </c>
      <c r="GG43">
        <v>66.8</v>
      </c>
      <c r="GH43">
        <v>66.86</v>
      </c>
      <c r="GI43">
        <v>66.48</v>
      </c>
      <c r="GJ43">
        <v>67.180000000000007</v>
      </c>
      <c r="GK43">
        <v>67.989999999999995</v>
      </c>
      <c r="GL43">
        <v>67.91</v>
      </c>
      <c r="GM43">
        <v>67.89</v>
      </c>
      <c r="GN43">
        <v>67.19</v>
      </c>
      <c r="GO43">
        <v>67.75</v>
      </c>
      <c r="GP43">
        <v>67.94</v>
      </c>
      <c r="GQ43">
        <v>68.680000000000007</v>
      </c>
      <c r="GR43">
        <v>69.13</v>
      </c>
      <c r="GS43">
        <v>69.17</v>
      </c>
      <c r="GT43">
        <v>69.95</v>
      </c>
      <c r="GU43">
        <v>69.680000000000007</v>
      </c>
      <c r="GV43">
        <v>69.510000000000005</v>
      </c>
      <c r="GW43">
        <v>69.09</v>
      </c>
      <c r="GX43">
        <v>69.62</v>
      </c>
      <c r="GY43">
        <v>69.03</v>
      </c>
      <c r="GZ43">
        <v>68.48</v>
      </c>
      <c r="HA43">
        <v>69.23</v>
      </c>
      <c r="HB43">
        <v>69.31</v>
      </c>
      <c r="HC43">
        <v>69.56</v>
      </c>
      <c r="HD43">
        <v>70.48</v>
      </c>
      <c r="HE43">
        <v>70.489999999999995</v>
      </c>
      <c r="HF43">
        <v>70.42</v>
      </c>
      <c r="HG43">
        <v>69.87</v>
      </c>
      <c r="HH43">
        <v>69.58</v>
      </c>
      <c r="HI43">
        <v>69.56</v>
      </c>
      <c r="HJ43">
        <v>69.8</v>
      </c>
      <c r="HK43">
        <v>70.36</v>
      </c>
      <c r="HL43">
        <v>71.069999999999993</v>
      </c>
      <c r="HM43">
        <v>71.27</v>
      </c>
      <c r="HN43">
        <v>71.680000000000007</v>
      </c>
      <c r="HO43">
        <v>72.14</v>
      </c>
      <c r="HP43">
        <v>72.13</v>
      </c>
      <c r="HQ43">
        <v>71.45</v>
      </c>
      <c r="HR43">
        <v>71.52</v>
      </c>
      <c r="HS43">
        <v>71.88</v>
      </c>
      <c r="HT43">
        <v>72.2</v>
      </c>
      <c r="HU43">
        <v>72.19</v>
      </c>
      <c r="HV43">
        <v>71.709999999999994</v>
      </c>
      <c r="HW43">
        <v>72.510000000000005</v>
      </c>
      <c r="HX43">
        <v>72.66</v>
      </c>
      <c r="HY43">
        <v>72.42</v>
      </c>
      <c r="HZ43">
        <v>71.290000000000006</v>
      </c>
      <c r="IA43">
        <v>71.22</v>
      </c>
      <c r="IB43">
        <v>70.61</v>
      </c>
      <c r="IC43">
        <v>71.069999999999993</v>
      </c>
      <c r="ID43">
        <v>70.88</v>
      </c>
      <c r="IE43">
        <v>70.42</v>
      </c>
      <c r="IF43">
        <v>70.44</v>
      </c>
      <c r="IG43">
        <v>70.37</v>
      </c>
      <c r="IH43">
        <v>71</v>
      </c>
      <c r="II43">
        <v>70.290000000000006</v>
      </c>
      <c r="IJ43">
        <v>69.73</v>
      </c>
      <c r="IK43">
        <v>69.28</v>
      </c>
      <c r="IL43">
        <v>69.3</v>
      </c>
      <c r="IM43">
        <v>70.069999999999993</v>
      </c>
      <c r="IN43">
        <v>69.94</v>
      </c>
      <c r="IO43">
        <v>70.819999999999993</v>
      </c>
      <c r="IP43">
        <v>69.709999999999994</v>
      </c>
      <c r="IQ43">
        <v>70.25</v>
      </c>
      <c r="IR43">
        <v>70.680000000000007</v>
      </c>
      <c r="IS43">
        <v>71.87</v>
      </c>
      <c r="IT43">
        <v>72.28</v>
      </c>
      <c r="IU43">
        <v>72.180000000000007</v>
      </c>
      <c r="IV43">
        <v>72.290000000000006</v>
      </c>
      <c r="IW43">
        <v>72.2</v>
      </c>
      <c r="IX43">
        <v>71.44</v>
      </c>
      <c r="IY43">
        <v>71.13</v>
      </c>
      <c r="IZ43">
        <v>71.23</v>
      </c>
      <c r="JA43">
        <v>71.69</v>
      </c>
      <c r="JB43">
        <v>71.16</v>
      </c>
      <c r="JC43">
        <v>71.36</v>
      </c>
      <c r="JD43">
        <v>71.86</v>
      </c>
      <c r="JE43">
        <v>70.900000000000006</v>
      </c>
      <c r="JF43">
        <v>71.040000000000006</v>
      </c>
      <c r="JG43">
        <v>70.92</v>
      </c>
      <c r="JH43">
        <v>70.12</v>
      </c>
      <c r="JI43">
        <v>68.97</v>
      </c>
      <c r="JJ43">
        <v>68.92</v>
      </c>
      <c r="JK43">
        <v>69.260000000000005</v>
      </c>
      <c r="JL43">
        <v>68.05</v>
      </c>
      <c r="JM43">
        <v>68.16</v>
      </c>
      <c r="JN43">
        <v>68.62</v>
      </c>
      <c r="JO43">
        <v>68.42</v>
      </c>
      <c r="JP43">
        <v>68.73</v>
      </c>
      <c r="JQ43">
        <v>67.819999999999993</v>
      </c>
      <c r="JR43">
        <v>68.39</v>
      </c>
      <c r="JS43">
        <v>68.44</v>
      </c>
      <c r="JT43">
        <v>69.290000000000006</v>
      </c>
      <c r="JU43">
        <v>69.790000000000006</v>
      </c>
      <c r="JV43">
        <v>70.02</v>
      </c>
      <c r="JW43">
        <v>70.349999999999994</v>
      </c>
      <c r="JX43">
        <v>70.099999999999994</v>
      </c>
      <c r="JY43">
        <v>69.78</v>
      </c>
      <c r="JZ43">
        <v>70.45</v>
      </c>
      <c r="KA43">
        <v>70.3</v>
      </c>
      <c r="KB43">
        <v>69.430000000000007</v>
      </c>
      <c r="KC43">
        <v>68.72</v>
      </c>
      <c r="KD43">
        <v>67.81</v>
      </c>
      <c r="KE43">
        <v>67.760000000000005</v>
      </c>
      <c r="KF43">
        <v>68.239999999999995</v>
      </c>
      <c r="KG43">
        <v>67.069999999999993</v>
      </c>
      <c r="KH43">
        <v>66.040000000000006</v>
      </c>
      <c r="KI43">
        <v>65.78</v>
      </c>
      <c r="KJ43">
        <v>66.459999999999994</v>
      </c>
      <c r="KK43">
        <v>66.77</v>
      </c>
      <c r="KL43">
        <v>67.55</v>
      </c>
      <c r="KM43">
        <v>68.86</v>
      </c>
      <c r="KN43">
        <v>69.31</v>
      </c>
      <c r="KO43">
        <v>69.64</v>
      </c>
      <c r="KP43">
        <v>69.98</v>
      </c>
      <c r="KQ43">
        <v>70.12</v>
      </c>
      <c r="KR43">
        <v>69.5</v>
      </c>
      <c r="KS43">
        <v>70.72</v>
      </c>
      <c r="KT43">
        <v>70.73</v>
      </c>
      <c r="KU43">
        <v>71.86</v>
      </c>
      <c r="KV43">
        <v>71.89</v>
      </c>
      <c r="KW43">
        <v>72.010000000000005</v>
      </c>
      <c r="KX43">
        <v>72.010000000000005</v>
      </c>
      <c r="KY43">
        <v>72.64</v>
      </c>
      <c r="KZ43">
        <v>72.58</v>
      </c>
      <c r="LA43">
        <v>72.739999999999995</v>
      </c>
      <c r="LB43">
        <v>72.680000000000007</v>
      </c>
      <c r="LC43">
        <v>72.58</v>
      </c>
      <c r="LD43">
        <v>72.61</v>
      </c>
      <c r="LE43">
        <v>72.48</v>
      </c>
      <c r="LF43">
        <v>72.58</v>
      </c>
      <c r="LG43">
        <v>72.84</v>
      </c>
      <c r="LH43">
        <v>72.31</v>
      </c>
      <c r="LI43">
        <v>72.599999999999994</v>
      </c>
      <c r="LJ43">
        <v>72.17</v>
      </c>
      <c r="LK43">
        <v>72.819999999999993</v>
      </c>
      <c r="LL43">
        <v>73.09</v>
      </c>
      <c r="LM43">
        <v>73.239999999999995</v>
      </c>
      <c r="LN43">
        <v>73.59</v>
      </c>
      <c r="LO43">
        <v>74.48</v>
      </c>
      <c r="LP43">
        <v>74.430000000000007</v>
      </c>
      <c r="LQ43">
        <v>74.430000000000007</v>
      </c>
      <c r="LR43">
        <v>75.05</v>
      </c>
      <c r="LS43">
        <v>75.400000000000006</v>
      </c>
      <c r="LT43">
        <v>74.23</v>
      </c>
      <c r="LU43">
        <v>75</v>
      </c>
      <c r="LV43">
        <v>75.05</v>
      </c>
      <c r="LW43">
        <v>75.260000000000005</v>
      </c>
      <c r="LX43">
        <v>75.400000000000006</v>
      </c>
      <c r="LY43">
        <v>75.36</v>
      </c>
      <c r="LZ43">
        <v>75.099999999999994</v>
      </c>
      <c r="MA43">
        <v>73.89</v>
      </c>
      <c r="MB43">
        <v>73.290000000000006</v>
      </c>
      <c r="MC43">
        <v>72.87</v>
      </c>
      <c r="MD43">
        <v>72.98</v>
      </c>
      <c r="ME43">
        <v>74.5</v>
      </c>
      <c r="MF43">
        <v>74.63</v>
      </c>
      <c r="MG43">
        <v>75.42</v>
      </c>
      <c r="MH43">
        <v>75.63</v>
      </c>
      <c r="MI43">
        <v>75.7</v>
      </c>
      <c r="MJ43">
        <v>75.64</v>
      </c>
      <c r="MK43">
        <v>75.260000000000005</v>
      </c>
      <c r="ML43">
        <v>76.33</v>
      </c>
      <c r="MM43">
        <v>77.599999999999994</v>
      </c>
      <c r="MN43">
        <v>77.709999999999994</v>
      </c>
      <c r="MO43">
        <v>77.95</v>
      </c>
      <c r="MP43">
        <v>78.41</v>
      </c>
      <c r="MQ43">
        <v>78.61</v>
      </c>
      <c r="MR43">
        <v>78.41</v>
      </c>
      <c r="MS43">
        <v>79.25</v>
      </c>
      <c r="MT43">
        <v>78.91</v>
      </c>
      <c r="MU43">
        <v>77.239999999999995</v>
      </c>
      <c r="MV43">
        <v>78.44</v>
      </c>
      <c r="MW43">
        <v>80.099999999999994</v>
      </c>
      <c r="MX43">
        <v>80.19</v>
      </c>
      <c r="MY43">
        <v>80.099999999999994</v>
      </c>
      <c r="MZ43">
        <v>81.17</v>
      </c>
      <c r="NA43">
        <v>81.27</v>
      </c>
      <c r="NB43">
        <v>82.13</v>
      </c>
      <c r="NC43">
        <v>81.62</v>
      </c>
      <c r="ND43">
        <v>80.510000000000005</v>
      </c>
      <c r="NE43">
        <v>81.47</v>
      </c>
      <c r="NF43">
        <v>81.59</v>
      </c>
      <c r="NG43">
        <v>81.02</v>
      </c>
      <c r="NH43">
        <v>80.239999999999995</v>
      </c>
      <c r="NI43">
        <v>80.05</v>
      </c>
      <c r="NJ43">
        <v>82.67</v>
      </c>
      <c r="NK43">
        <v>82.56</v>
      </c>
      <c r="NL43">
        <v>82.36</v>
      </c>
      <c r="NM43">
        <v>82.42</v>
      </c>
      <c r="NN43">
        <v>82.18</v>
      </c>
      <c r="NO43">
        <v>82.81</v>
      </c>
      <c r="NP43">
        <v>83.85</v>
      </c>
      <c r="NQ43">
        <v>83.49</v>
      </c>
      <c r="NR43">
        <v>82.13</v>
      </c>
      <c r="NS43">
        <v>82.51</v>
      </c>
      <c r="NT43">
        <v>83.78</v>
      </c>
      <c r="NU43">
        <v>82.83</v>
      </c>
      <c r="NV43">
        <v>82.4</v>
      </c>
      <c r="NW43">
        <v>83.97</v>
      </c>
      <c r="NX43">
        <v>83.56</v>
      </c>
      <c r="NY43">
        <v>83.67</v>
      </c>
      <c r="NZ43">
        <v>82.73</v>
      </c>
      <c r="OA43">
        <v>83.48</v>
      </c>
      <c r="OB43">
        <v>83.99</v>
      </c>
      <c r="OC43">
        <v>84.91</v>
      </c>
      <c r="OD43">
        <v>84.96</v>
      </c>
      <c r="OE43">
        <v>85.14</v>
      </c>
      <c r="OF43">
        <v>84.79</v>
      </c>
      <c r="OG43">
        <v>84.42</v>
      </c>
      <c r="OH43">
        <v>84.7</v>
      </c>
      <c r="OI43">
        <v>84.44</v>
      </c>
      <c r="OJ43">
        <v>84.57</v>
      </c>
      <c r="OK43">
        <v>84.01</v>
      </c>
      <c r="OL43">
        <v>84.31</v>
      </c>
      <c r="OM43">
        <v>83.09</v>
      </c>
      <c r="ON43">
        <v>84.31</v>
      </c>
      <c r="OO43">
        <v>84.58</v>
      </c>
      <c r="OP43" t="str">
        <v>Close</v>
      </c>
    </row>
    <row r="44" spans="1:406" x14ac:dyDescent="0.2">
      <c r="A44" t="s">
        <v>72</v>
      </c>
      <c r="B44" t="str">
        <v>iShares MSCI USA Quality Factor ETF</v>
      </c>
      <c r="D44" s="5">
        <v>162.76</v>
      </c>
      <c r="E44" s="6">
        <v>0.1353</v>
      </c>
      <c r="F44">
        <v>166.24</v>
      </c>
      <c r="G44">
        <v>121.8</v>
      </c>
      <c r="H44" s="7">
        <v>1888985</v>
      </c>
      <c r="I44" s="2">
        <f t="shared" si="12"/>
        <v>0.11426028616416785</v>
      </c>
      <c r="J44" s="2">
        <f t="shared" si="13"/>
        <v>0.41103214684893796</v>
      </c>
      <c r="K44" s="2">
        <f t="shared" si="14"/>
        <v>0.11858921477621265</v>
      </c>
      <c r="L44" s="2">
        <f t="shared" si="15"/>
        <v>0.14418976708805631</v>
      </c>
      <c r="M44" s="4">
        <f t="shared" si="1"/>
        <v>1.3387034395775349E-2</v>
      </c>
      <c r="N44" s="4">
        <f t="shared" si="2"/>
        <v>4.6006771863035256E-2</v>
      </c>
      <c r="O44" s="4">
        <f t="shared" si="3"/>
        <v>4.2065286940065061E-3</v>
      </c>
      <c r="P44" s="4">
        <f t="shared" si="4"/>
        <v>-1.9691898831577515E-3</v>
      </c>
      <c r="Q44" t="str">
        <v>Equity</v>
      </c>
      <c r="R44" s="7">
        <v>41971877639.599998</v>
      </c>
      <c r="S44" t="str">
        <v>46432F339</v>
      </c>
      <c r="T44" t="str">
        <v>The fund generally will invest at least 90% of its assets in the component securities of the underlying index and may invest up to 10% of its assets in certain futures, options and swap contracts, cash and cash equivalents. The index is based on a traditional market capitalization-weighted parent index, the MSCI USA Index.</v>
      </c>
      <c r="U44" t="str">
        <v>US</v>
      </c>
      <c r="V44" s="2">
        <v>1.5E-3</v>
      </c>
      <c r="W44" t="str">
        <v>2013-07-16</v>
      </c>
      <c r="X44" t="str">
        <v>US46432F3394</v>
      </c>
      <c r="Y44" s="7">
        <v>162.566823</v>
      </c>
      <c r="Z44" t="str">
        <v>USD</v>
      </c>
      <c r="AA44" s="2"/>
      <c r="AB44" s="2"/>
      <c r="AD44" s="7">
        <f t="shared" si="5"/>
        <v>0</v>
      </c>
      <c r="AE44" s="7">
        <f t="shared" si="6"/>
        <v>1.3571489999999999</v>
      </c>
      <c r="AF44" s="7">
        <f t="shared" si="7"/>
        <v>4.9151490000000004</v>
      </c>
      <c r="AG44" s="7">
        <f t="shared" si="8"/>
        <v>8.1461490000000012</v>
      </c>
      <c r="AH44" s="7">
        <f>SUM([1]!_xldudf_WISEPRICE($A44,"close",,DATE(YEAR($B$1),1,2)))</f>
        <v>146.07</v>
      </c>
      <c r="AI44" s="7">
        <f t="shared" si="9"/>
        <v>116.31</v>
      </c>
      <c r="AJ44" s="7">
        <f t="shared" si="10"/>
        <v>119.8</v>
      </c>
      <c r="AK44" s="7">
        <f t="shared" si="11"/>
        <v>87.15</v>
      </c>
      <c r="AO44" cm="1">
        <f t="array" ref="AO44:OP44">TRANSPOSE(INDEX(_xlfn._xlws.SORT(_xldudf_WISEPRICE(A44,"close",365)),,2))</f>
        <v>110.07</v>
      </c>
      <c r="AP44">
        <v>112.44</v>
      </c>
      <c r="AQ44">
        <v>111.96</v>
      </c>
      <c r="AR44">
        <v>110.99</v>
      </c>
      <c r="AS44">
        <v>113.62</v>
      </c>
      <c r="AT44">
        <v>112.56</v>
      </c>
      <c r="AU44">
        <v>112.52</v>
      </c>
      <c r="AV44">
        <v>109.38</v>
      </c>
      <c r="AW44">
        <v>108.38</v>
      </c>
      <c r="AX44">
        <v>110.14</v>
      </c>
      <c r="AY44">
        <v>111.41</v>
      </c>
      <c r="AZ44">
        <v>112.07</v>
      </c>
      <c r="BA44">
        <v>109.75</v>
      </c>
      <c r="BB44">
        <v>116.83</v>
      </c>
      <c r="BC44">
        <v>118.5</v>
      </c>
      <c r="BD44">
        <v>117.53</v>
      </c>
      <c r="BE44">
        <v>118.85</v>
      </c>
      <c r="BF44">
        <v>117.17</v>
      </c>
      <c r="BG44">
        <v>116.96</v>
      </c>
      <c r="BH44">
        <v>117.4</v>
      </c>
      <c r="BI44">
        <v>116.76</v>
      </c>
      <c r="BJ44">
        <v>118.67</v>
      </c>
      <c r="BK44">
        <v>119.43</v>
      </c>
      <c r="BL44">
        <v>119.21</v>
      </c>
      <c r="BM44">
        <v>117.59</v>
      </c>
      <c r="BN44">
        <v>117.52</v>
      </c>
      <c r="BO44">
        <v>121.24</v>
      </c>
      <c r="BP44">
        <v>121.21</v>
      </c>
      <c r="BQ44">
        <v>121.17</v>
      </c>
      <c r="BR44">
        <v>119.18</v>
      </c>
      <c r="BS44">
        <v>117.24</v>
      </c>
      <c r="BT44">
        <v>117.09</v>
      </c>
      <c r="BU44">
        <v>118.08</v>
      </c>
      <c r="BV44">
        <v>116.98</v>
      </c>
      <c r="BW44">
        <v>118.93</v>
      </c>
      <c r="BX44">
        <v>119.48</v>
      </c>
      <c r="BY44">
        <v>119</v>
      </c>
      <c r="BZ44">
        <v>115.92</v>
      </c>
      <c r="CA44">
        <v>114.57</v>
      </c>
      <c r="CB44">
        <v>113.34</v>
      </c>
      <c r="CC44">
        <v>113.52</v>
      </c>
      <c r="CD44">
        <v>115.55</v>
      </c>
      <c r="CE44">
        <v>113.77</v>
      </c>
      <c r="CF44">
        <v>114.44</v>
      </c>
      <c r="CG44">
        <v>114.08</v>
      </c>
      <c r="CH44">
        <v>112.56</v>
      </c>
      <c r="CI44">
        <v>114.53</v>
      </c>
      <c r="CJ44">
        <v>113.96</v>
      </c>
      <c r="CK44">
        <v>113.64</v>
      </c>
      <c r="CL44">
        <v>114.56</v>
      </c>
      <c r="CM44">
        <v>113.23</v>
      </c>
      <c r="CN44">
        <v>116.14</v>
      </c>
      <c r="CO44">
        <v>116.05</v>
      </c>
      <c r="CP44">
        <v>116.89</v>
      </c>
      <c r="CQ44">
        <v>118.57</v>
      </c>
      <c r="CR44">
        <v>119.13</v>
      </c>
      <c r="CS44">
        <v>119.39</v>
      </c>
      <c r="CT44">
        <v>119.14</v>
      </c>
      <c r="CU44">
        <v>117.48</v>
      </c>
      <c r="CV44">
        <v>116.47</v>
      </c>
      <c r="CW44">
        <v>118.81</v>
      </c>
      <c r="CX44">
        <v>120.39</v>
      </c>
      <c r="CY44">
        <v>120.31</v>
      </c>
      <c r="CZ44">
        <v>120.17</v>
      </c>
      <c r="DA44">
        <v>121.46</v>
      </c>
      <c r="DB44">
        <v>121.75</v>
      </c>
      <c r="DC44">
        <v>120.11</v>
      </c>
      <c r="DD44">
        <v>122.11</v>
      </c>
      <c r="DE44">
        <v>123.58</v>
      </c>
      <c r="DF44">
        <v>126.2</v>
      </c>
      <c r="DG44">
        <v>124.75</v>
      </c>
      <c r="DH44">
        <v>123.65</v>
      </c>
      <c r="DI44">
        <v>125.16</v>
      </c>
      <c r="DJ44">
        <v>123.42</v>
      </c>
      <c r="DK44">
        <v>122.18</v>
      </c>
      <c r="DL44">
        <v>122.37</v>
      </c>
      <c r="DM44">
        <v>124.15</v>
      </c>
      <c r="DN44">
        <v>123.98</v>
      </c>
      <c r="DO44">
        <v>124.04</v>
      </c>
      <c r="DP44">
        <v>122.33</v>
      </c>
      <c r="DQ44">
        <v>121.84</v>
      </c>
      <c r="DR44">
        <v>119.22</v>
      </c>
      <c r="DS44">
        <v>118.95</v>
      </c>
      <c r="DT44">
        <v>120.11</v>
      </c>
      <c r="DU44">
        <v>118.71</v>
      </c>
      <c r="DV44">
        <v>118.9</v>
      </c>
      <c r="DW44">
        <v>118.75</v>
      </c>
      <c r="DX44">
        <v>118.4</v>
      </c>
      <c r="DY44">
        <v>119.55</v>
      </c>
      <c r="DZ44">
        <v>121.41</v>
      </c>
      <c r="EA44">
        <v>121.53</v>
      </c>
      <c r="EB44">
        <v>119.83</v>
      </c>
      <c r="EC44">
        <v>120.24</v>
      </c>
      <c r="ED44">
        <v>118.26</v>
      </c>
      <c r="EE44">
        <v>116.31</v>
      </c>
      <c r="EF44">
        <v>116.27</v>
      </c>
      <c r="EG44">
        <v>118.34</v>
      </c>
      <c r="EH44">
        <v>117.77</v>
      </c>
      <c r="EI44">
        <v>119.84</v>
      </c>
      <c r="EJ44">
        <v>118.98</v>
      </c>
      <c r="EK44">
        <v>120.01</v>
      </c>
      <c r="EL44">
        <v>121.34</v>
      </c>
      <c r="EM44">
        <v>119.33</v>
      </c>
      <c r="EN44">
        <v>119.77</v>
      </c>
      <c r="EO44">
        <v>120.28</v>
      </c>
      <c r="EP44">
        <v>120.24</v>
      </c>
      <c r="EQ44">
        <v>119.91</v>
      </c>
      <c r="ER44">
        <v>121.53</v>
      </c>
      <c r="ES44">
        <v>122.25</v>
      </c>
      <c r="ET44">
        <v>124.07</v>
      </c>
      <c r="EU44">
        <v>124.63</v>
      </c>
      <c r="EV44">
        <v>123.5</v>
      </c>
      <c r="EW44">
        <v>123.37</v>
      </c>
      <c r="EX44">
        <v>123.66</v>
      </c>
      <c r="EY44">
        <v>124.1</v>
      </c>
      <c r="EZ44">
        <v>124.33</v>
      </c>
      <c r="FA44">
        <v>123.7</v>
      </c>
      <c r="FB44">
        <v>125.15</v>
      </c>
      <c r="FC44">
        <v>125</v>
      </c>
      <c r="FD44">
        <v>125.17</v>
      </c>
      <c r="FE44">
        <v>125.37</v>
      </c>
      <c r="FF44">
        <v>125.06</v>
      </c>
      <c r="FG44">
        <v>125.05</v>
      </c>
      <c r="FH44">
        <v>124.86</v>
      </c>
      <c r="FI44">
        <v>125.05</v>
      </c>
      <c r="FJ44">
        <v>122.91</v>
      </c>
      <c r="FK44">
        <v>121.98</v>
      </c>
      <c r="FL44">
        <v>124.86</v>
      </c>
      <c r="FM44">
        <v>126.19</v>
      </c>
      <c r="FN44">
        <v>126.44</v>
      </c>
      <c r="FO44">
        <v>124.7</v>
      </c>
      <c r="FP44">
        <v>123.89</v>
      </c>
      <c r="FQ44">
        <v>122.48</v>
      </c>
      <c r="FR44">
        <v>124.54</v>
      </c>
      <c r="FS44">
        <v>124.55</v>
      </c>
      <c r="FT44">
        <v>124.05</v>
      </c>
      <c r="FU44">
        <v>124.65</v>
      </c>
      <c r="FV44">
        <v>124.52</v>
      </c>
      <c r="FW44">
        <v>124.63</v>
      </c>
      <c r="FX44">
        <v>125.17</v>
      </c>
      <c r="FY44">
        <v>124.14</v>
      </c>
      <c r="FZ44">
        <v>125.7</v>
      </c>
      <c r="GA44">
        <v>127.03</v>
      </c>
      <c r="GB44">
        <v>126.72</v>
      </c>
      <c r="GC44">
        <v>126.88</v>
      </c>
      <c r="GD44">
        <v>125.35</v>
      </c>
      <c r="GE44">
        <v>124.46</v>
      </c>
      <c r="GF44">
        <v>126.53</v>
      </c>
      <c r="GG44">
        <v>128.28</v>
      </c>
      <c r="GH44">
        <v>128.30000000000001</v>
      </c>
      <c r="GI44">
        <v>127.1</v>
      </c>
      <c r="GJ44">
        <v>128.22999999999999</v>
      </c>
      <c r="GK44">
        <v>130.08000000000001</v>
      </c>
      <c r="GL44">
        <v>129.44999999999999</v>
      </c>
      <c r="GM44">
        <v>129.75</v>
      </c>
      <c r="GN44">
        <v>128.6</v>
      </c>
      <c r="GO44">
        <v>129.15</v>
      </c>
      <c r="GP44">
        <v>129.33000000000001</v>
      </c>
      <c r="GQ44">
        <v>130.82</v>
      </c>
      <c r="GR44">
        <v>131.63999999999999</v>
      </c>
      <c r="GS44">
        <v>132.26</v>
      </c>
      <c r="GT44">
        <v>133.82</v>
      </c>
      <c r="GU44">
        <v>133.5</v>
      </c>
      <c r="GV44">
        <v>132.91</v>
      </c>
      <c r="GW44">
        <v>132.53</v>
      </c>
      <c r="GX44">
        <v>132.88999999999999</v>
      </c>
      <c r="GY44">
        <v>132.05000000000001</v>
      </c>
      <c r="GZ44">
        <v>131.34</v>
      </c>
      <c r="HA44">
        <v>133.12</v>
      </c>
      <c r="HB44">
        <v>132.81</v>
      </c>
      <c r="HC44">
        <v>133.4</v>
      </c>
      <c r="HD44">
        <v>134.87</v>
      </c>
      <c r="HE44">
        <v>134.69</v>
      </c>
      <c r="HF44">
        <v>134.57</v>
      </c>
      <c r="HG44">
        <v>133.51</v>
      </c>
      <c r="HH44">
        <v>132.88999999999999</v>
      </c>
      <c r="HI44">
        <v>133.75</v>
      </c>
      <c r="HJ44">
        <v>134.65</v>
      </c>
      <c r="HK44">
        <v>135.88999999999999</v>
      </c>
      <c r="HL44">
        <v>137.18</v>
      </c>
      <c r="HM44">
        <v>137.25</v>
      </c>
      <c r="HN44">
        <v>138.02000000000001</v>
      </c>
      <c r="HO44">
        <v>138.78</v>
      </c>
      <c r="HP44">
        <v>138.81</v>
      </c>
      <c r="HQ44">
        <v>137.80000000000001</v>
      </c>
      <c r="HR44">
        <v>137.91999999999999</v>
      </c>
      <c r="HS44">
        <v>138.53</v>
      </c>
      <c r="HT44">
        <v>139.38999999999999</v>
      </c>
      <c r="HU44">
        <v>139.34</v>
      </c>
      <c r="HV44">
        <v>138.72</v>
      </c>
      <c r="HW44">
        <v>139.93</v>
      </c>
      <c r="HX44">
        <v>139.97</v>
      </c>
      <c r="HY44">
        <v>139.97</v>
      </c>
      <c r="HZ44">
        <v>137.79</v>
      </c>
      <c r="IA44">
        <v>137.53</v>
      </c>
      <c r="IB44">
        <v>136.76</v>
      </c>
      <c r="IC44">
        <v>138.29</v>
      </c>
      <c r="ID44">
        <v>137.74</v>
      </c>
      <c r="IE44">
        <v>136.88</v>
      </c>
      <c r="IF44">
        <v>136.72</v>
      </c>
      <c r="IG44">
        <v>136.18</v>
      </c>
      <c r="IH44">
        <v>137.65</v>
      </c>
      <c r="II44">
        <v>136.43</v>
      </c>
      <c r="IJ44">
        <v>135.61000000000001</v>
      </c>
      <c r="IK44">
        <v>134.72</v>
      </c>
      <c r="IL44">
        <v>134.86000000000001</v>
      </c>
      <c r="IM44">
        <v>136.16</v>
      </c>
      <c r="IN44">
        <v>135.56</v>
      </c>
      <c r="IO44">
        <v>137</v>
      </c>
      <c r="IP44">
        <v>135.15</v>
      </c>
      <c r="IQ44">
        <v>135.96</v>
      </c>
      <c r="IR44">
        <v>136.86000000000001</v>
      </c>
      <c r="IS44">
        <v>138.91999999999999</v>
      </c>
      <c r="IT44">
        <v>139.33000000000001</v>
      </c>
      <c r="IU44">
        <v>139.36000000000001</v>
      </c>
      <c r="IV44">
        <v>139.68</v>
      </c>
      <c r="IW44">
        <v>138.88999999999999</v>
      </c>
      <c r="IX44">
        <v>137.97</v>
      </c>
      <c r="IY44">
        <v>137.44</v>
      </c>
      <c r="IZ44">
        <v>137.43</v>
      </c>
      <c r="JA44">
        <v>137.88999999999999</v>
      </c>
      <c r="JB44">
        <v>137.04</v>
      </c>
      <c r="JC44">
        <v>137.28</v>
      </c>
      <c r="JD44">
        <v>138.16999999999999</v>
      </c>
      <c r="JE44">
        <v>136.07</v>
      </c>
      <c r="JF44">
        <v>136.44999999999999</v>
      </c>
      <c r="JG44">
        <v>136.28</v>
      </c>
      <c r="JH44">
        <v>134.97</v>
      </c>
      <c r="JI44">
        <v>132.41</v>
      </c>
      <c r="JJ44">
        <v>132.59</v>
      </c>
      <c r="JK44">
        <v>133.03</v>
      </c>
      <c r="JL44">
        <v>130.77000000000001</v>
      </c>
      <c r="JM44">
        <v>131.08000000000001</v>
      </c>
      <c r="JN44">
        <v>132.02000000000001</v>
      </c>
      <c r="JO44">
        <v>131.79</v>
      </c>
      <c r="JP44">
        <v>132.11000000000001</v>
      </c>
      <c r="JQ44">
        <v>130.44999999999999</v>
      </c>
      <c r="JR44">
        <v>131.47</v>
      </c>
      <c r="JS44">
        <v>131.53</v>
      </c>
      <c r="JT44">
        <v>133.38999999999999</v>
      </c>
      <c r="JU44">
        <v>134.41999999999999</v>
      </c>
      <c r="JV44">
        <v>134.94999999999999</v>
      </c>
      <c r="JW44">
        <v>135.91</v>
      </c>
      <c r="JX44">
        <v>135.5</v>
      </c>
      <c r="JY44">
        <v>134.76</v>
      </c>
      <c r="JZ44">
        <v>136.25</v>
      </c>
      <c r="KA44">
        <v>136.03</v>
      </c>
      <c r="KB44">
        <v>134.29</v>
      </c>
      <c r="KC44">
        <v>132.93</v>
      </c>
      <c r="KD44">
        <v>131.47</v>
      </c>
      <c r="KE44">
        <v>131.4</v>
      </c>
      <c r="KF44">
        <v>132.36000000000001</v>
      </c>
      <c r="KG44">
        <v>130.27000000000001</v>
      </c>
      <c r="KH44">
        <v>128.12</v>
      </c>
      <c r="KI44">
        <v>127.66</v>
      </c>
      <c r="KJ44">
        <v>129.26</v>
      </c>
      <c r="KK44">
        <v>129.84</v>
      </c>
      <c r="KL44">
        <v>131.18</v>
      </c>
      <c r="KM44">
        <v>133.84</v>
      </c>
      <c r="KN44">
        <v>134.99</v>
      </c>
      <c r="KO44">
        <v>135.46</v>
      </c>
      <c r="KP44">
        <v>136.06</v>
      </c>
      <c r="KQ44">
        <v>136.47999999999999</v>
      </c>
      <c r="KR44">
        <v>135.6</v>
      </c>
      <c r="KS44">
        <v>137.80000000000001</v>
      </c>
      <c r="KT44">
        <v>137.57</v>
      </c>
      <c r="KU44">
        <v>140.01</v>
      </c>
      <c r="KV44">
        <v>139.88</v>
      </c>
      <c r="KW44">
        <v>139.80000000000001</v>
      </c>
      <c r="KX44">
        <v>139.88</v>
      </c>
      <c r="KY44">
        <v>141.02000000000001</v>
      </c>
      <c r="KZ44">
        <v>140.76</v>
      </c>
      <c r="LA44">
        <v>141.16999999999999</v>
      </c>
      <c r="LB44">
        <v>141.16999999999999</v>
      </c>
      <c r="LC44">
        <v>140.75</v>
      </c>
      <c r="LD44">
        <v>140.65</v>
      </c>
      <c r="LE44">
        <v>140.58000000000001</v>
      </c>
      <c r="LF44">
        <v>141.07</v>
      </c>
      <c r="LG44">
        <v>141.91</v>
      </c>
      <c r="LH44">
        <v>141.19</v>
      </c>
      <c r="LI44">
        <v>141.12</v>
      </c>
      <c r="LJ44">
        <v>140.71</v>
      </c>
      <c r="LK44">
        <v>141.78</v>
      </c>
      <c r="LL44">
        <v>142.51</v>
      </c>
      <c r="LM44">
        <v>143.74</v>
      </c>
      <c r="LN44">
        <v>144.86000000000001</v>
      </c>
      <c r="LO44">
        <v>146.53</v>
      </c>
      <c r="LP44">
        <v>146.43</v>
      </c>
      <c r="LQ44">
        <v>146.30000000000001</v>
      </c>
      <c r="LR44">
        <v>147.32</v>
      </c>
      <c r="LS44">
        <v>147.99</v>
      </c>
      <c r="LT44">
        <v>145.62</v>
      </c>
      <c r="LU44">
        <v>146.91</v>
      </c>
      <c r="LV44">
        <v>146.69999999999999</v>
      </c>
      <c r="LW44">
        <v>147.36000000000001</v>
      </c>
      <c r="LX44">
        <v>147.63999999999999</v>
      </c>
      <c r="LY44">
        <v>147.5</v>
      </c>
      <c r="LZ44">
        <v>147.13999999999999</v>
      </c>
      <c r="MA44">
        <v>146.07</v>
      </c>
      <c r="MB44">
        <v>145.13</v>
      </c>
      <c r="MC44">
        <v>144.62</v>
      </c>
      <c r="MD44">
        <v>144.75</v>
      </c>
      <c r="ME44">
        <v>146.88999999999999</v>
      </c>
      <c r="MF44">
        <v>146.78</v>
      </c>
      <c r="MG44">
        <v>147.66</v>
      </c>
      <c r="MH44">
        <v>148.02000000000001</v>
      </c>
      <c r="MI44">
        <v>148.38</v>
      </c>
      <c r="MJ44">
        <v>147.74</v>
      </c>
      <c r="MK44">
        <v>147.15</v>
      </c>
      <c r="ML44">
        <v>148.65</v>
      </c>
      <c r="MM44">
        <v>150.81</v>
      </c>
      <c r="MN44">
        <v>151.34</v>
      </c>
      <c r="MO44">
        <v>151</v>
      </c>
      <c r="MP44">
        <v>151.27000000000001</v>
      </c>
      <c r="MQ44">
        <v>151.71</v>
      </c>
      <c r="MR44">
        <v>151.35</v>
      </c>
      <c r="MS44">
        <v>152.72999999999999</v>
      </c>
      <c r="MT44">
        <v>152.72999999999999</v>
      </c>
      <c r="MU44">
        <v>150.5</v>
      </c>
      <c r="MV44">
        <v>152.30000000000001</v>
      </c>
      <c r="MW44">
        <v>154.30000000000001</v>
      </c>
      <c r="MX44">
        <v>154.21</v>
      </c>
      <c r="MY44">
        <v>154.47999999999999</v>
      </c>
      <c r="MZ44">
        <v>156.29</v>
      </c>
      <c r="NA44">
        <v>156.66</v>
      </c>
      <c r="NB44">
        <v>157.63999999999999</v>
      </c>
      <c r="NC44">
        <v>157.63</v>
      </c>
      <c r="ND44">
        <v>155.66999999999999</v>
      </c>
      <c r="NE44">
        <v>157.25</v>
      </c>
      <c r="NF44">
        <v>158.16</v>
      </c>
      <c r="NG44">
        <v>156.96</v>
      </c>
      <c r="NH44">
        <v>155.79</v>
      </c>
      <c r="NI44">
        <v>156.04</v>
      </c>
      <c r="NJ44">
        <v>160.06</v>
      </c>
      <c r="NK44">
        <v>160.26</v>
      </c>
      <c r="NL44">
        <v>160.11000000000001</v>
      </c>
      <c r="NM44">
        <v>160.1</v>
      </c>
      <c r="NN44">
        <v>159.75</v>
      </c>
      <c r="NO44">
        <v>160.28</v>
      </c>
      <c r="NP44">
        <v>162.38</v>
      </c>
      <c r="NQ44">
        <v>162.26</v>
      </c>
      <c r="NR44">
        <v>160.5</v>
      </c>
      <c r="NS44">
        <v>161.66999999999999</v>
      </c>
      <c r="NT44">
        <v>163.56</v>
      </c>
      <c r="NU44">
        <v>161.61000000000001</v>
      </c>
      <c r="NV44">
        <v>161.16</v>
      </c>
      <c r="NW44">
        <v>163.51</v>
      </c>
      <c r="NX44">
        <v>163.27000000000001</v>
      </c>
      <c r="NY44">
        <v>163.01</v>
      </c>
      <c r="NZ44">
        <v>161.47999999999999</v>
      </c>
      <c r="OA44">
        <v>162.38999999999999</v>
      </c>
      <c r="OB44">
        <v>163.34</v>
      </c>
      <c r="OC44">
        <v>164.94</v>
      </c>
      <c r="OD44">
        <v>165.44</v>
      </c>
      <c r="OE44">
        <v>164.58</v>
      </c>
      <c r="OF44">
        <v>163.94</v>
      </c>
      <c r="OG44">
        <v>163.31</v>
      </c>
      <c r="OH44">
        <v>164.16</v>
      </c>
      <c r="OI44">
        <v>164.35</v>
      </c>
      <c r="OJ44">
        <v>163.87</v>
      </c>
      <c r="OK44">
        <v>162.85</v>
      </c>
      <c r="OL44">
        <v>162.9</v>
      </c>
      <c r="OM44">
        <v>160.6</v>
      </c>
      <c r="ON44">
        <v>162.54</v>
      </c>
      <c r="OO44">
        <v>162.80359999999999</v>
      </c>
      <c r="OP44" t="str">
        <v>Close</v>
      </c>
    </row>
    <row r="45" spans="1:406" x14ac:dyDescent="0.2">
      <c r="A45" t="s">
        <v>73</v>
      </c>
      <c r="B45" t="str">
        <v>Vanguard FTSE All-World ex-US Index Fund</v>
      </c>
      <c r="D45" s="5">
        <v>58.67</v>
      </c>
      <c r="E45" s="6">
        <v>0.60009999999999997</v>
      </c>
      <c r="F45">
        <v>59</v>
      </c>
      <c r="G45">
        <v>49.47</v>
      </c>
      <c r="H45" s="7">
        <v>2397844</v>
      </c>
      <c r="I45" s="2">
        <f t="shared" si="12"/>
        <v>5.6926679877499616E-2</v>
      </c>
      <c r="J45" s="2">
        <f t="shared" si="13"/>
        <v>0.17426576139670225</v>
      </c>
      <c r="K45" s="2">
        <f t="shared" si="14"/>
        <v>1.7755062099217289E-2</v>
      </c>
      <c r="L45" s="2">
        <f t="shared" si="15"/>
        <v>6.1005451068031569E-2</v>
      </c>
      <c r="M45" s="4">
        <f t="shared" si="1"/>
        <v>-4.3946571890892884E-2</v>
      </c>
      <c r="N45" s="4">
        <f t="shared" si="2"/>
        <v>-0.19075961358920046</v>
      </c>
      <c r="O45" s="4">
        <f t="shared" si="3"/>
        <v>-9.6627623982988853E-2</v>
      </c>
      <c r="P45" s="4">
        <f t="shared" si="4"/>
        <v>-8.5153505903182491E-2</v>
      </c>
      <c r="Q45" t="str">
        <v>International/Global Stock</v>
      </c>
      <c r="R45" s="7">
        <v>38565883220.212402</v>
      </c>
      <c r="S45" t="str">
        <v>922042775</v>
      </c>
      <c r="T45" t="str">
        <v>The fund employs an indexing investment approach designed to track the performance of the FTSE All-World ex US Index. The advisor attempts to replicate the target index by investing all, or substantially all, of its assets in the stocks that make up the index, holding each stock in approximately the same proportion as its weighting in the index.</v>
      </c>
      <c r="U45" t="str">
        <v>US</v>
      </c>
      <c r="V45" s="2">
        <v>8.0000000000000004E-4</v>
      </c>
      <c r="W45" t="str">
        <v>2007-03-02</v>
      </c>
      <c r="X45" t="str">
        <v>US9220427754</v>
      </c>
      <c r="Y45" s="7">
        <v>58.35</v>
      </c>
      <c r="Z45" t="str">
        <v>USD</v>
      </c>
      <c r="AA45" s="2"/>
      <c r="AB45" s="2"/>
      <c r="AD45" s="7">
        <f t="shared" si="5"/>
        <v>0</v>
      </c>
      <c r="AE45" s="7">
        <f t="shared" si="6"/>
        <v>1.8634000000000002</v>
      </c>
      <c r="AF45" s="7">
        <f t="shared" si="7"/>
        <v>5.3103999999999996</v>
      </c>
      <c r="AG45" s="7">
        <f t="shared" si="8"/>
        <v>8.1423999999999985</v>
      </c>
      <c r="AH45" s="7">
        <f>SUM([1]!_xldudf_WISEPRICE($A45,"close",,DATE(YEAR($B$1),1,2)))</f>
        <v>55.51</v>
      </c>
      <c r="AI45" s="7">
        <f t="shared" si="9"/>
        <v>51.55</v>
      </c>
      <c r="AJ45" s="7">
        <f t="shared" si="10"/>
        <v>60.69</v>
      </c>
      <c r="AK45" s="7">
        <f t="shared" si="11"/>
        <v>49.69</v>
      </c>
      <c r="AO45" cm="1">
        <f t="array" ref="AO45:OP45">TRANSPOSE(INDEX(_xlfn._xlws.SORT(_xldudf_WISEPRICE(A45,"close",365)),,2))</f>
        <v>45.05</v>
      </c>
      <c r="AP45">
        <v>45.87</v>
      </c>
      <c r="AQ45">
        <v>46.37</v>
      </c>
      <c r="AR45">
        <v>46</v>
      </c>
      <c r="AS45">
        <v>46.23</v>
      </c>
      <c r="AT45">
        <v>45.87</v>
      </c>
      <c r="AU45">
        <v>46.37</v>
      </c>
      <c r="AV45">
        <v>45.75</v>
      </c>
      <c r="AW45">
        <v>45.59</v>
      </c>
      <c r="AX45">
        <v>47.35</v>
      </c>
      <c r="AY45">
        <v>47.48</v>
      </c>
      <c r="AZ45">
        <v>47.96</v>
      </c>
      <c r="BA45">
        <v>47.22</v>
      </c>
      <c r="BB45">
        <v>49.57</v>
      </c>
      <c r="BC45">
        <v>50.57</v>
      </c>
      <c r="BD45">
        <v>50.09</v>
      </c>
      <c r="BE45">
        <v>50.55</v>
      </c>
      <c r="BF45">
        <v>50.25</v>
      </c>
      <c r="BG45">
        <v>50.26</v>
      </c>
      <c r="BH45">
        <v>50.25</v>
      </c>
      <c r="BI45">
        <v>49.8</v>
      </c>
      <c r="BJ45">
        <v>50.38</v>
      </c>
      <c r="BK45">
        <v>50.88</v>
      </c>
      <c r="BL45">
        <v>51.02</v>
      </c>
      <c r="BM45">
        <v>50.43</v>
      </c>
      <c r="BN45">
        <v>50.83</v>
      </c>
      <c r="BO45">
        <v>51.9</v>
      </c>
      <c r="BP45">
        <v>52.17</v>
      </c>
      <c r="BQ45">
        <v>52.21</v>
      </c>
      <c r="BR45">
        <v>51.48</v>
      </c>
      <c r="BS45">
        <v>51.26</v>
      </c>
      <c r="BT45">
        <v>51.19</v>
      </c>
      <c r="BU45">
        <v>51.55</v>
      </c>
      <c r="BV45">
        <v>51.46</v>
      </c>
      <c r="BW45">
        <v>51.51</v>
      </c>
      <c r="BX45">
        <v>52.13</v>
      </c>
      <c r="BY45">
        <v>52.07</v>
      </c>
      <c r="BZ45">
        <v>50.81</v>
      </c>
      <c r="CA45">
        <v>50.52</v>
      </c>
      <c r="CB45">
        <v>49.82</v>
      </c>
      <c r="CC45">
        <v>49.96</v>
      </c>
      <c r="CD45">
        <v>50.47</v>
      </c>
      <c r="CE45">
        <v>50.07</v>
      </c>
      <c r="CF45">
        <v>50.2</v>
      </c>
      <c r="CG45">
        <v>50.48</v>
      </c>
      <c r="CH45">
        <v>49.89</v>
      </c>
      <c r="CI45">
        <v>50.67</v>
      </c>
      <c r="CJ45">
        <v>50.14</v>
      </c>
      <c r="CK45">
        <v>50.5</v>
      </c>
      <c r="CL45">
        <v>51.37</v>
      </c>
      <c r="CM45">
        <v>50.93</v>
      </c>
      <c r="CN45">
        <v>52.18</v>
      </c>
      <c r="CO45">
        <v>52.45</v>
      </c>
      <c r="CP45">
        <v>52.65</v>
      </c>
      <c r="CQ45">
        <v>52.97</v>
      </c>
      <c r="CR45">
        <v>53.56</v>
      </c>
      <c r="CS45">
        <v>53.91</v>
      </c>
      <c r="CT45">
        <v>53.94</v>
      </c>
      <c r="CU45">
        <v>53.69</v>
      </c>
      <c r="CV45">
        <v>53.79</v>
      </c>
      <c r="CW45">
        <v>54.35</v>
      </c>
      <c r="CX45">
        <v>54.58</v>
      </c>
      <c r="CY45">
        <v>54.59</v>
      </c>
      <c r="CZ45">
        <v>54.82</v>
      </c>
      <c r="DA45">
        <v>55.02</v>
      </c>
      <c r="DB45">
        <v>54.86</v>
      </c>
      <c r="DC45">
        <v>54.27</v>
      </c>
      <c r="DD45">
        <v>54.5</v>
      </c>
      <c r="DE45">
        <v>55.03</v>
      </c>
      <c r="DF45">
        <v>54.88</v>
      </c>
      <c r="DG45">
        <v>54.24</v>
      </c>
      <c r="DH45">
        <v>53.66</v>
      </c>
      <c r="DI45">
        <v>54.07</v>
      </c>
      <c r="DJ45">
        <v>53.82</v>
      </c>
      <c r="DK45">
        <v>53.88</v>
      </c>
      <c r="DL45">
        <v>53.62</v>
      </c>
      <c r="DM45">
        <v>54.11</v>
      </c>
      <c r="DN45">
        <v>54.16</v>
      </c>
      <c r="DO45">
        <v>53.9</v>
      </c>
      <c r="DP45">
        <v>53.67</v>
      </c>
      <c r="DQ45">
        <v>53.59</v>
      </c>
      <c r="DR45">
        <v>52.95</v>
      </c>
      <c r="DS45">
        <v>52.67</v>
      </c>
      <c r="DT45">
        <v>52.92</v>
      </c>
      <c r="DU45">
        <v>52.04</v>
      </c>
      <c r="DV45">
        <v>52.5</v>
      </c>
      <c r="DW45">
        <v>52.11</v>
      </c>
      <c r="DX45">
        <v>52.66</v>
      </c>
      <c r="DY45">
        <v>52.8</v>
      </c>
      <c r="DZ45">
        <v>53.47</v>
      </c>
      <c r="EA45">
        <v>53.34</v>
      </c>
      <c r="EB45">
        <v>52.4</v>
      </c>
      <c r="EC45">
        <v>52.66</v>
      </c>
      <c r="ED45">
        <v>52.01</v>
      </c>
      <c r="EE45">
        <v>51.55</v>
      </c>
      <c r="EF45">
        <v>51.35</v>
      </c>
      <c r="EG45">
        <v>51.79</v>
      </c>
      <c r="EH45">
        <v>50.42</v>
      </c>
      <c r="EI45">
        <v>51.21</v>
      </c>
      <c r="EJ45">
        <v>50.68</v>
      </c>
      <c r="EK45">
        <v>51.19</v>
      </c>
      <c r="EL45">
        <v>51.78</v>
      </c>
      <c r="EM45">
        <v>51.7</v>
      </c>
      <c r="EN45">
        <v>51.89</v>
      </c>
      <c r="EO45">
        <v>51.74</v>
      </c>
      <c r="EP45">
        <v>52.01</v>
      </c>
      <c r="EQ45">
        <v>52.25</v>
      </c>
      <c r="ER45">
        <v>52.69</v>
      </c>
      <c r="ES45">
        <v>53.31</v>
      </c>
      <c r="ET45">
        <v>53.47</v>
      </c>
      <c r="EU45">
        <v>53.86</v>
      </c>
      <c r="EV45">
        <v>53.85</v>
      </c>
      <c r="EW45">
        <v>53.48</v>
      </c>
      <c r="EX45">
        <v>53.65</v>
      </c>
      <c r="EY45">
        <v>53.67</v>
      </c>
      <c r="EZ45">
        <v>53.9</v>
      </c>
      <c r="FA45">
        <v>54.06</v>
      </c>
      <c r="FB45">
        <v>54.75</v>
      </c>
      <c r="FC45">
        <v>54.52</v>
      </c>
      <c r="FD45">
        <v>54.55</v>
      </c>
      <c r="FE45">
        <v>54.74</v>
      </c>
      <c r="FF45">
        <v>54.41</v>
      </c>
      <c r="FG45">
        <v>54.43</v>
      </c>
      <c r="FH45">
        <v>54.44</v>
      </c>
      <c r="FI45">
        <v>54.5</v>
      </c>
      <c r="FJ45">
        <v>53.66</v>
      </c>
      <c r="FK45">
        <v>53.72</v>
      </c>
      <c r="FL45">
        <v>54.38</v>
      </c>
      <c r="FM45">
        <v>54.48</v>
      </c>
      <c r="FN45">
        <v>54.36</v>
      </c>
      <c r="FO45">
        <v>53.82</v>
      </c>
      <c r="FP45">
        <v>53.88</v>
      </c>
      <c r="FQ45">
        <v>53.95</v>
      </c>
      <c r="FR45">
        <v>54.74</v>
      </c>
      <c r="FS45">
        <v>54.78</v>
      </c>
      <c r="FT45">
        <v>54.56</v>
      </c>
      <c r="FU45">
        <v>54.48</v>
      </c>
      <c r="FV45">
        <v>54.29</v>
      </c>
      <c r="FW45">
        <v>54.04</v>
      </c>
      <c r="FX45">
        <v>54.62</v>
      </c>
      <c r="FY45">
        <v>54.1</v>
      </c>
      <c r="FZ45">
        <v>54.39</v>
      </c>
      <c r="GA45">
        <v>54.24</v>
      </c>
      <c r="GB45">
        <v>54.43</v>
      </c>
      <c r="GC45">
        <v>54.55</v>
      </c>
      <c r="GD45">
        <v>53.77</v>
      </c>
      <c r="GE45">
        <v>53.1</v>
      </c>
      <c r="GF45">
        <v>53.03</v>
      </c>
      <c r="GG45">
        <v>53.67</v>
      </c>
      <c r="GH45">
        <v>53.12</v>
      </c>
      <c r="GI45">
        <v>52.62</v>
      </c>
      <c r="GJ45">
        <v>53.45</v>
      </c>
      <c r="GK45">
        <v>54.21</v>
      </c>
      <c r="GL45">
        <v>53.96</v>
      </c>
      <c r="GM45">
        <v>54.42</v>
      </c>
      <c r="GN45">
        <v>54.05</v>
      </c>
      <c r="GO45">
        <v>54.51</v>
      </c>
      <c r="GP45">
        <v>54.55</v>
      </c>
      <c r="GQ45">
        <v>54.71</v>
      </c>
      <c r="GR45">
        <v>55.27</v>
      </c>
      <c r="GS45">
        <v>55.48</v>
      </c>
      <c r="GT45">
        <v>56.04</v>
      </c>
      <c r="GU45">
        <v>55.86</v>
      </c>
      <c r="GV45">
        <v>54.43</v>
      </c>
      <c r="GW45">
        <v>54.48</v>
      </c>
      <c r="GX45">
        <v>54.21</v>
      </c>
      <c r="GY45">
        <v>53.36</v>
      </c>
      <c r="GZ45">
        <v>53.5</v>
      </c>
      <c r="HA45">
        <v>53.99</v>
      </c>
      <c r="HB45">
        <v>53.92</v>
      </c>
      <c r="HC45">
        <v>53.78</v>
      </c>
      <c r="HD45">
        <v>54.41</v>
      </c>
      <c r="HE45">
        <v>54.61</v>
      </c>
      <c r="HF45">
        <v>54.04</v>
      </c>
      <c r="HG45">
        <v>53.04</v>
      </c>
      <c r="HH45">
        <v>53.53</v>
      </c>
      <c r="HI45">
        <v>53.66</v>
      </c>
      <c r="HJ45">
        <v>54.13</v>
      </c>
      <c r="HK45">
        <v>55.19</v>
      </c>
      <c r="HL45">
        <v>56.02</v>
      </c>
      <c r="HM45">
        <v>55.69</v>
      </c>
      <c r="HN45">
        <v>55.66</v>
      </c>
      <c r="HO45">
        <v>55.84</v>
      </c>
      <c r="HP45">
        <v>55.84</v>
      </c>
      <c r="HQ45">
        <v>55.53</v>
      </c>
      <c r="HR45">
        <v>55.56</v>
      </c>
      <c r="HS45">
        <v>55.74</v>
      </c>
      <c r="HT45">
        <v>55.91</v>
      </c>
      <c r="HU45">
        <v>56.13</v>
      </c>
      <c r="HV45">
        <v>55.81</v>
      </c>
      <c r="HW45">
        <v>56.47</v>
      </c>
      <c r="HX45">
        <v>56.46</v>
      </c>
      <c r="HY45">
        <v>55.83</v>
      </c>
      <c r="HZ45">
        <v>54.72</v>
      </c>
      <c r="IA45">
        <v>54.68</v>
      </c>
      <c r="IB45">
        <v>54.81</v>
      </c>
      <c r="IC45">
        <v>55.1</v>
      </c>
      <c r="ID45">
        <v>54.64</v>
      </c>
      <c r="IE45">
        <v>54.73</v>
      </c>
      <c r="IF45">
        <v>54.89</v>
      </c>
      <c r="IG45">
        <v>54.42</v>
      </c>
      <c r="IH45">
        <v>54.19</v>
      </c>
      <c r="II45">
        <v>53.53</v>
      </c>
      <c r="IJ45">
        <v>53.1</v>
      </c>
      <c r="IK45">
        <v>52.87</v>
      </c>
      <c r="IL45">
        <v>52.76</v>
      </c>
      <c r="IM45">
        <v>52.91</v>
      </c>
      <c r="IN45">
        <v>52.84</v>
      </c>
      <c r="IO45">
        <v>53.44</v>
      </c>
      <c r="IP45">
        <v>52.89</v>
      </c>
      <c r="IQ45">
        <v>53.12</v>
      </c>
      <c r="IR45">
        <v>53.66</v>
      </c>
      <c r="IS45">
        <v>54.37</v>
      </c>
      <c r="IT45">
        <v>54.32</v>
      </c>
      <c r="IU45">
        <v>53.98</v>
      </c>
      <c r="IV45">
        <v>54.21</v>
      </c>
      <c r="IW45">
        <v>53.75</v>
      </c>
      <c r="IX45">
        <v>53.55</v>
      </c>
      <c r="IY45">
        <v>53.27</v>
      </c>
      <c r="IZ45">
        <v>53.23</v>
      </c>
      <c r="JA45">
        <v>53.81</v>
      </c>
      <c r="JB45">
        <v>53.62</v>
      </c>
      <c r="JC45">
        <v>53.53</v>
      </c>
      <c r="JD45">
        <v>54.16</v>
      </c>
      <c r="JE45">
        <v>54.01</v>
      </c>
      <c r="JF45">
        <v>53.55</v>
      </c>
      <c r="JG45">
        <v>53.5</v>
      </c>
      <c r="JH45">
        <v>53.3</v>
      </c>
      <c r="JI45">
        <v>52.44</v>
      </c>
      <c r="JJ45">
        <v>52.63</v>
      </c>
      <c r="JK45">
        <v>52.42</v>
      </c>
      <c r="JL45">
        <v>51.73</v>
      </c>
      <c r="JM45">
        <v>51.66</v>
      </c>
      <c r="JN45">
        <v>52.02</v>
      </c>
      <c r="JO45">
        <v>51.87</v>
      </c>
      <c r="JP45">
        <v>51.25</v>
      </c>
      <c r="JQ45">
        <v>50.61</v>
      </c>
      <c r="JR45">
        <v>50.61</v>
      </c>
      <c r="JS45">
        <v>50.98</v>
      </c>
      <c r="JT45">
        <v>51.55</v>
      </c>
      <c r="JU45">
        <v>51.46</v>
      </c>
      <c r="JV45">
        <v>52.18</v>
      </c>
      <c r="JW45">
        <v>52.41</v>
      </c>
      <c r="JX45">
        <v>51.92</v>
      </c>
      <c r="JY45">
        <v>51.54</v>
      </c>
      <c r="JZ45">
        <v>51.92</v>
      </c>
      <c r="KA45">
        <v>51.89</v>
      </c>
      <c r="KB45">
        <v>51.03</v>
      </c>
      <c r="KC45">
        <v>50.65</v>
      </c>
      <c r="KD45">
        <v>50.13</v>
      </c>
      <c r="KE45">
        <v>50.14</v>
      </c>
      <c r="KF45">
        <v>50.46</v>
      </c>
      <c r="KG45">
        <v>50.01</v>
      </c>
      <c r="KH45">
        <v>49.7</v>
      </c>
      <c r="KI45">
        <v>49.57</v>
      </c>
      <c r="KJ45">
        <v>50.17</v>
      </c>
      <c r="KK45">
        <v>50.21</v>
      </c>
      <c r="KL45">
        <v>50.7</v>
      </c>
      <c r="KM45">
        <v>51.74</v>
      </c>
      <c r="KN45">
        <v>52.44</v>
      </c>
      <c r="KO45">
        <v>52.37</v>
      </c>
      <c r="KP45">
        <v>52.06</v>
      </c>
      <c r="KQ45">
        <v>51.92</v>
      </c>
      <c r="KR45">
        <v>51.8</v>
      </c>
      <c r="KS45">
        <v>52.07</v>
      </c>
      <c r="KT45">
        <v>52.2</v>
      </c>
      <c r="KU45">
        <v>53.52</v>
      </c>
      <c r="KV45">
        <v>53.59</v>
      </c>
      <c r="KW45">
        <v>53.37</v>
      </c>
      <c r="KX45">
        <v>53.89</v>
      </c>
      <c r="KY45">
        <v>54.22</v>
      </c>
      <c r="KZ45">
        <v>53.96</v>
      </c>
      <c r="LA45">
        <v>54.04</v>
      </c>
      <c r="LB45">
        <v>54.32</v>
      </c>
      <c r="LC45">
        <v>54.15</v>
      </c>
      <c r="LD45">
        <v>54.29</v>
      </c>
      <c r="LE45">
        <v>54.28</v>
      </c>
      <c r="LF45">
        <v>54.34</v>
      </c>
      <c r="LG45">
        <v>54.79</v>
      </c>
      <c r="LH45">
        <v>54.33</v>
      </c>
      <c r="LI45">
        <v>54.12</v>
      </c>
      <c r="LJ45">
        <v>54.21</v>
      </c>
      <c r="LK45">
        <v>54.46</v>
      </c>
      <c r="LL45">
        <v>54.51</v>
      </c>
      <c r="LM45">
        <v>54.68</v>
      </c>
      <c r="LN45">
        <v>54.71</v>
      </c>
      <c r="LO45">
        <v>55.5</v>
      </c>
      <c r="LP45">
        <v>56.02</v>
      </c>
      <c r="LQ45">
        <v>55.52</v>
      </c>
      <c r="LR45">
        <v>54.79</v>
      </c>
      <c r="LS45">
        <v>55.27</v>
      </c>
      <c r="LT45">
        <v>54.57</v>
      </c>
      <c r="LU45">
        <v>55.49</v>
      </c>
      <c r="LV45">
        <v>55.52</v>
      </c>
      <c r="LW45">
        <v>55.8</v>
      </c>
      <c r="LX45">
        <v>56.09</v>
      </c>
      <c r="LY45">
        <v>56.11</v>
      </c>
      <c r="LZ45">
        <v>56.14</v>
      </c>
      <c r="MA45">
        <v>55.51</v>
      </c>
      <c r="MB45">
        <v>55.16</v>
      </c>
      <c r="MC45">
        <v>55.2</v>
      </c>
      <c r="MD45">
        <v>55.28</v>
      </c>
      <c r="ME45">
        <v>55.73</v>
      </c>
      <c r="MF45">
        <v>55.16</v>
      </c>
      <c r="MG45">
        <v>55.38</v>
      </c>
      <c r="MH45">
        <v>55.42</v>
      </c>
      <c r="MI45">
        <v>55.63</v>
      </c>
      <c r="MJ45">
        <v>54.64</v>
      </c>
      <c r="MK45">
        <v>54</v>
      </c>
      <c r="ML45">
        <v>54.44</v>
      </c>
      <c r="MM45">
        <v>54.73</v>
      </c>
      <c r="MN45">
        <v>54.69</v>
      </c>
      <c r="MO45">
        <v>54.71</v>
      </c>
      <c r="MP45">
        <v>55.13</v>
      </c>
      <c r="MQ45">
        <v>55.27</v>
      </c>
      <c r="MR45">
        <v>55.44</v>
      </c>
      <c r="MS45">
        <v>55.72</v>
      </c>
      <c r="MT45">
        <v>55.51</v>
      </c>
      <c r="MU45">
        <v>55.21</v>
      </c>
      <c r="MV45">
        <v>55.76</v>
      </c>
      <c r="MW45">
        <v>55.38</v>
      </c>
      <c r="MX45">
        <v>55.15</v>
      </c>
      <c r="MY45">
        <v>55.75</v>
      </c>
      <c r="MZ45">
        <v>55.75</v>
      </c>
      <c r="NA45">
        <v>55.63</v>
      </c>
      <c r="NB45">
        <v>55.88</v>
      </c>
      <c r="NC45">
        <v>56.03</v>
      </c>
      <c r="ND45">
        <v>55.06</v>
      </c>
      <c r="NE45">
        <v>55.76</v>
      </c>
      <c r="NF45">
        <v>56.32</v>
      </c>
      <c r="NG45">
        <v>56.42</v>
      </c>
      <c r="NH45">
        <v>56.61</v>
      </c>
      <c r="NI45">
        <v>56.63</v>
      </c>
      <c r="NJ45">
        <v>57.24</v>
      </c>
      <c r="NK45">
        <v>57.3</v>
      </c>
      <c r="NL45">
        <v>57.17</v>
      </c>
      <c r="NM45">
        <v>57.26</v>
      </c>
      <c r="NN45">
        <v>56.82</v>
      </c>
      <c r="NO45">
        <v>56.96</v>
      </c>
      <c r="NP45">
        <v>57.61</v>
      </c>
      <c r="NQ45">
        <v>57.45</v>
      </c>
      <c r="NR45">
        <v>57.23</v>
      </c>
      <c r="NS45">
        <v>57.94</v>
      </c>
      <c r="NT45">
        <v>58.52</v>
      </c>
      <c r="NU45">
        <v>58.38</v>
      </c>
      <c r="NV45">
        <v>58.21</v>
      </c>
      <c r="NW45">
        <v>58.69</v>
      </c>
      <c r="NX45">
        <v>58.62</v>
      </c>
      <c r="NY45">
        <v>58.25</v>
      </c>
      <c r="NZ45">
        <v>57.95</v>
      </c>
      <c r="OA45">
        <v>58</v>
      </c>
      <c r="OB45">
        <v>58.02</v>
      </c>
      <c r="OC45">
        <v>58.62</v>
      </c>
      <c r="OD45">
        <v>58.63</v>
      </c>
      <c r="OE45">
        <v>58.43</v>
      </c>
      <c r="OF45">
        <v>58.33</v>
      </c>
      <c r="OG45">
        <v>58.38</v>
      </c>
      <c r="OH45">
        <v>58.68</v>
      </c>
      <c r="OI45">
        <v>58.65</v>
      </c>
      <c r="OJ45">
        <v>58.48</v>
      </c>
      <c r="OK45">
        <v>58.28</v>
      </c>
      <c r="OL45">
        <v>58.53</v>
      </c>
      <c r="OM45">
        <v>58.14</v>
      </c>
      <c r="ON45">
        <v>58.32</v>
      </c>
      <c r="OO45">
        <v>58.692700000000002</v>
      </c>
      <c r="OP45" t="str">
        <v>Close</v>
      </c>
    </row>
    <row r="46" spans="1:406" x14ac:dyDescent="0.2">
      <c r="A46" t="s">
        <v>74</v>
      </c>
      <c r="B46" t="str">
        <v>iShares National Muni Bond ETF</v>
      </c>
      <c r="D46" s="5">
        <v>106.5621</v>
      </c>
      <c r="E46" s="6">
        <v>0.1147</v>
      </c>
      <c r="F46">
        <v>108.82</v>
      </c>
      <c r="G46">
        <v>100.78</v>
      </c>
      <c r="H46" s="7">
        <v>3405080</v>
      </c>
      <c r="I46" s="2">
        <f t="shared" si="12"/>
        <v>-1.0820155181969354E-2</v>
      </c>
      <c r="J46" s="2">
        <f t="shared" si="13"/>
        <v>3.1463862458784631E-2</v>
      </c>
      <c r="K46" s="2">
        <f t="shared" si="14"/>
        <v>-6.4292253437060465E-3</v>
      </c>
      <c r="L46" s="2">
        <f t="shared" si="15"/>
        <v>1.5886913973054639E-2</v>
      </c>
      <c r="M46" s="4">
        <f t="shared" si="1"/>
        <v>-0.11169340695036185</v>
      </c>
      <c r="N46" s="4">
        <f t="shared" si="2"/>
        <v>-0.33356151252711808</v>
      </c>
      <c r="O46" s="4">
        <f t="shared" si="3"/>
        <v>-0.12081191142591219</v>
      </c>
      <c r="P46" s="4">
        <f t="shared" si="4"/>
        <v>-0.13027204299815942</v>
      </c>
      <c r="Q46" t="str">
        <v>Fixed Income</v>
      </c>
      <c r="R46" s="7">
        <v>36889652580</v>
      </c>
      <c r="S46" t="str">
        <v>464288414</v>
      </c>
      <c r="T46" t="str">
        <v>The fund will invest at least 80% of its assets in the component securities of the underlying index and it will invest at least 90% of its assets in fixed income securities of the types included in the underlying index that BFA believes will help the fund track the underlying index. The underlying index includes municipal bonds, the interest of which is exempt from Federal income taxes and not subject to alternative minimum tax.</v>
      </c>
      <c r="U46" t="str">
        <v>US</v>
      </c>
      <c r="V46" s="2">
        <v>5.0000000000000001E-4</v>
      </c>
      <c r="W46" t="str">
        <v>2007-09-07</v>
      </c>
      <c r="X46" t="str">
        <v>US4642884146</v>
      </c>
      <c r="Y46" s="7">
        <v>106.50790000000001</v>
      </c>
      <c r="Z46" t="str">
        <v>USD</v>
      </c>
      <c r="AA46" s="2"/>
      <c r="AB46" s="2"/>
      <c r="AD46" s="7">
        <f t="shared" si="5"/>
        <v>0.52651000000000003</v>
      </c>
      <c r="AE46" s="7">
        <f t="shared" si="6"/>
        <v>2.9277889999999998</v>
      </c>
      <c r="AF46" s="7">
        <f t="shared" si="7"/>
        <v>7.3423920000000003</v>
      </c>
      <c r="AG46" s="7">
        <f t="shared" si="8"/>
        <v>12.468602000000004</v>
      </c>
      <c r="AH46" s="7">
        <f>SUM([1]!_xldudf_WISEPRICE($A46,"close",,DATE(YEAR($B$1),1,2)))</f>
        <v>108.26</v>
      </c>
      <c r="AI46" s="7">
        <f t="shared" si="9"/>
        <v>106.15</v>
      </c>
      <c r="AJ46" s="7">
        <f t="shared" si="10"/>
        <v>116.13</v>
      </c>
      <c r="AK46" s="7">
        <f t="shared" si="11"/>
        <v>110.01</v>
      </c>
      <c r="AO46" cm="1">
        <f t="array" ref="AO46:OP46">TRANSPOSE(INDEX(_xlfn._xlws.SORT(_xldudf_WISEPRICE(A46,"close",365)),,2))</f>
        <v>101.54</v>
      </c>
      <c r="AP46">
        <v>101.62</v>
      </c>
      <c r="AQ46">
        <v>101.74</v>
      </c>
      <c r="AR46">
        <v>101.71</v>
      </c>
      <c r="AS46">
        <v>101.82</v>
      </c>
      <c r="AT46">
        <v>101.51</v>
      </c>
      <c r="AU46">
        <v>101.71</v>
      </c>
      <c r="AV46">
        <v>101.86</v>
      </c>
      <c r="AW46">
        <v>101.65</v>
      </c>
      <c r="AX46">
        <v>101.89</v>
      </c>
      <c r="AY46">
        <v>101.76</v>
      </c>
      <c r="AZ46">
        <v>101.97</v>
      </c>
      <c r="BA46">
        <v>102.27</v>
      </c>
      <c r="BB46">
        <v>103.74</v>
      </c>
      <c r="BC46">
        <v>103.84</v>
      </c>
      <c r="BD46">
        <v>103.3</v>
      </c>
      <c r="BE46">
        <v>104.09</v>
      </c>
      <c r="BF46">
        <v>104.67</v>
      </c>
      <c r="BG46">
        <v>104.79</v>
      </c>
      <c r="BH46">
        <v>104.87</v>
      </c>
      <c r="BI46">
        <v>104.97</v>
      </c>
      <c r="BJ46">
        <v>105.22</v>
      </c>
      <c r="BK46">
        <v>105.59</v>
      </c>
      <c r="BL46">
        <v>105.45</v>
      </c>
      <c r="BM46">
        <v>105.53</v>
      </c>
      <c r="BN46">
        <v>105.77</v>
      </c>
      <c r="BO46">
        <v>106.22</v>
      </c>
      <c r="BP46">
        <v>106.4</v>
      </c>
      <c r="BQ46">
        <v>106.24</v>
      </c>
      <c r="BR46">
        <v>106.17</v>
      </c>
      <c r="BS46">
        <v>106.25</v>
      </c>
      <c r="BT46">
        <v>106.72</v>
      </c>
      <c r="BU46">
        <v>106.45</v>
      </c>
      <c r="BV46">
        <v>106.23</v>
      </c>
      <c r="BW46">
        <v>106.1</v>
      </c>
      <c r="BX46">
        <v>106.69</v>
      </c>
      <c r="BY46">
        <v>106.68</v>
      </c>
      <c r="BZ46">
        <v>106.38</v>
      </c>
      <c r="CA46">
        <v>106.26</v>
      </c>
      <c r="CB46">
        <v>105.89</v>
      </c>
      <c r="CC46">
        <v>105.56</v>
      </c>
      <c r="CD46">
        <v>105.71</v>
      </c>
      <c r="CE46">
        <v>105.8</v>
      </c>
      <c r="CF46">
        <v>105.74</v>
      </c>
      <c r="CG46">
        <v>105.38</v>
      </c>
      <c r="CH46">
        <v>105.4</v>
      </c>
      <c r="CI46">
        <v>105.64</v>
      </c>
      <c r="CJ46">
        <v>105.52</v>
      </c>
      <c r="CK46">
        <v>105.91</v>
      </c>
      <c r="CL46">
        <v>106.25</v>
      </c>
      <c r="CM46">
        <v>106.21</v>
      </c>
      <c r="CN46">
        <v>106.62</v>
      </c>
      <c r="CO46">
        <v>106.87</v>
      </c>
      <c r="CP46">
        <v>106.94</v>
      </c>
      <c r="CQ46">
        <v>107.29</v>
      </c>
      <c r="CR46">
        <v>107.7</v>
      </c>
      <c r="CS46">
        <v>107.55</v>
      </c>
      <c r="CT46">
        <v>107.56</v>
      </c>
      <c r="CU46">
        <v>108.21</v>
      </c>
      <c r="CV46">
        <v>108.21</v>
      </c>
      <c r="CW46">
        <v>107.97</v>
      </c>
      <c r="CX46">
        <v>107.73</v>
      </c>
      <c r="CY46">
        <v>107.94</v>
      </c>
      <c r="CZ46">
        <v>108.1</v>
      </c>
      <c r="DA46">
        <v>108.2</v>
      </c>
      <c r="DB46">
        <v>107.97</v>
      </c>
      <c r="DC46">
        <v>107.89</v>
      </c>
      <c r="DD46">
        <v>108.12</v>
      </c>
      <c r="DE46">
        <v>108.39</v>
      </c>
      <c r="DF46">
        <v>108.49</v>
      </c>
      <c r="DG46">
        <v>107.88</v>
      </c>
      <c r="DH46">
        <v>107.5</v>
      </c>
      <c r="DI46">
        <v>107.41</v>
      </c>
      <c r="DJ46">
        <v>107.4</v>
      </c>
      <c r="DK46">
        <v>107.37</v>
      </c>
      <c r="DL46">
        <v>107.15</v>
      </c>
      <c r="DM46">
        <v>107.35</v>
      </c>
      <c r="DN46">
        <v>107.16</v>
      </c>
      <c r="DO46">
        <v>106.8</v>
      </c>
      <c r="DP46">
        <v>106.24</v>
      </c>
      <c r="DQ46">
        <v>105.89</v>
      </c>
      <c r="DR46">
        <v>105.2</v>
      </c>
      <c r="DS46">
        <v>105.35</v>
      </c>
      <c r="DT46">
        <v>105.6</v>
      </c>
      <c r="DU46">
        <v>105.22</v>
      </c>
      <c r="DV46">
        <v>105.42</v>
      </c>
      <c r="DW46">
        <v>105.45</v>
      </c>
      <c r="DX46">
        <v>104.99</v>
      </c>
      <c r="DY46">
        <v>105.1</v>
      </c>
      <c r="DZ46">
        <v>105.44</v>
      </c>
      <c r="EA46">
        <v>105.29</v>
      </c>
      <c r="EB46">
        <v>105.37</v>
      </c>
      <c r="EC46">
        <v>105.3</v>
      </c>
      <c r="ED46">
        <v>105.6</v>
      </c>
      <c r="EE46">
        <v>106.15</v>
      </c>
      <c r="EF46">
        <v>106.47</v>
      </c>
      <c r="EG46">
        <v>106.25</v>
      </c>
      <c r="EH46">
        <v>106.88</v>
      </c>
      <c r="EI46">
        <v>106.81</v>
      </c>
      <c r="EJ46">
        <v>107.14</v>
      </c>
      <c r="EK46">
        <v>106.83</v>
      </c>
      <c r="EL46">
        <v>106.48</v>
      </c>
      <c r="EM46">
        <v>107.09</v>
      </c>
      <c r="EN46">
        <v>107.14</v>
      </c>
      <c r="EO46">
        <v>107.37</v>
      </c>
      <c r="EP46">
        <v>107.06</v>
      </c>
      <c r="EQ46">
        <v>107.18</v>
      </c>
      <c r="ER46">
        <v>107.28</v>
      </c>
      <c r="ES46">
        <v>107.59</v>
      </c>
      <c r="ET46">
        <v>107.74</v>
      </c>
      <c r="EU46">
        <v>107.61</v>
      </c>
      <c r="EV46">
        <v>107.91</v>
      </c>
      <c r="EW46">
        <v>108.24</v>
      </c>
      <c r="EX46">
        <v>108.33</v>
      </c>
      <c r="EY46">
        <v>108.01</v>
      </c>
      <c r="EZ46">
        <v>108.31</v>
      </c>
      <c r="FA46">
        <v>108.58</v>
      </c>
      <c r="FB46">
        <v>108.35</v>
      </c>
      <c r="FC46">
        <v>107.94</v>
      </c>
      <c r="FD46">
        <v>107.75</v>
      </c>
      <c r="FE46">
        <v>106.97</v>
      </c>
      <c r="FF46">
        <v>106.83</v>
      </c>
      <c r="FG46">
        <v>107.02</v>
      </c>
      <c r="FH46">
        <v>106.9</v>
      </c>
      <c r="FI46">
        <v>107.34</v>
      </c>
      <c r="FJ46">
        <v>107.57</v>
      </c>
      <c r="FK46">
        <v>107.05</v>
      </c>
      <c r="FL46">
        <v>106.81</v>
      </c>
      <c r="FM46">
        <v>107.29</v>
      </c>
      <c r="FN46">
        <v>106.52</v>
      </c>
      <c r="FO46">
        <v>107.14</v>
      </c>
      <c r="FP46">
        <v>107.35</v>
      </c>
      <c r="FQ46">
        <v>107.37</v>
      </c>
      <c r="FR46">
        <v>107.46</v>
      </c>
      <c r="FS46">
        <v>107.18</v>
      </c>
      <c r="FT46">
        <v>107.08</v>
      </c>
      <c r="FU46">
        <v>107.38</v>
      </c>
      <c r="FV46">
        <v>107.46</v>
      </c>
      <c r="FW46">
        <v>107</v>
      </c>
      <c r="FX46">
        <v>106.97</v>
      </c>
      <c r="FY46">
        <v>107.04</v>
      </c>
      <c r="FZ46">
        <v>106.66</v>
      </c>
      <c r="GA46">
        <v>106.08</v>
      </c>
      <c r="GB46">
        <v>105.75</v>
      </c>
      <c r="GC46">
        <v>105.57</v>
      </c>
      <c r="GD46">
        <v>105.35</v>
      </c>
      <c r="GE46">
        <v>105.16</v>
      </c>
      <c r="GF46">
        <v>105.46</v>
      </c>
      <c r="GG46">
        <v>105.73</v>
      </c>
      <c r="GH46">
        <v>106.23</v>
      </c>
      <c r="GI46">
        <v>106.37</v>
      </c>
      <c r="GJ46">
        <v>106.24</v>
      </c>
      <c r="GK46">
        <v>105.96</v>
      </c>
      <c r="GL46">
        <v>106.18</v>
      </c>
      <c r="GM46">
        <v>106.35</v>
      </c>
      <c r="GN46">
        <v>106.01</v>
      </c>
      <c r="GO46">
        <v>106.42</v>
      </c>
      <c r="GP46">
        <v>106.32</v>
      </c>
      <c r="GQ46">
        <v>106.34</v>
      </c>
      <c r="GR46">
        <v>106.24</v>
      </c>
      <c r="GS46">
        <v>106.5</v>
      </c>
      <c r="GT46">
        <v>106.81</v>
      </c>
      <c r="GU46">
        <v>106.74</v>
      </c>
      <c r="GV46">
        <v>106.87</v>
      </c>
      <c r="GW46">
        <v>106.97</v>
      </c>
      <c r="GX46">
        <v>106.64</v>
      </c>
      <c r="GY46">
        <v>106.95</v>
      </c>
      <c r="GZ46">
        <v>106.96</v>
      </c>
      <c r="HA46">
        <v>106.95</v>
      </c>
      <c r="HB46">
        <v>107.11</v>
      </c>
      <c r="HC46">
        <v>106.53</v>
      </c>
      <c r="HD46">
        <v>106.73</v>
      </c>
      <c r="HE46">
        <v>106.53</v>
      </c>
      <c r="HF46">
        <v>106.29</v>
      </c>
      <c r="HG46">
        <v>106.04</v>
      </c>
      <c r="HH46">
        <v>106.01</v>
      </c>
      <c r="HI46">
        <v>106.11</v>
      </c>
      <c r="HJ46">
        <v>106.22</v>
      </c>
      <c r="HK46">
        <v>106.57</v>
      </c>
      <c r="HL46">
        <v>107.01</v>
      </c>
      <c r="HM46">
        <v>106.71</v>
      </c>
      <c r="HN46">
        <v>106.83</v>
      </c>
      <c r="HO46">
        <v>107.1</v>
      </c>
      <c r="HP46">
        <v>107.39</v>
      </c>
      <c r="HQ46">
        <v>107.07</v>
      </c>
      <c r="HR46">
        <v>107.29</v>
      </c>
      <c r="HS46">
        <v>107.22</v>
      </c>
      <c r="HT46">
        <v>107.09</v>
      </c>
      <c r="HU46">
        <v>107.22</v>
      </c>
      <c r="HV46">
        <v>106.72</v>
      </c>
      <c r="HW46">
        <v>106.66</v>
      </c>
      <c r="HX46">
        <v>106.52</v>
      </c>
      <c r="HY46">
        <v>106.14</v>
      </c>
      <c r="HZ46">
        <v>105.84</v>
      </c>
      <c r="IA46">
        <v>105.28</v>
      </c>
      <c r="IB46">
        <v>105.74</v>
      </c>
      <c r="IC46">
        <v>105.48</v>
      </c>
      <c r="ID46">
        <v>105.87</v>
      </c>
      <c r="IE46">
        <v>105.94</v>
      </c>
      <c r="IF46">
        <v>105.77</v>
      </c>
      <c r="IG46">
        <v>105.68</v>
      </c>
      <c r="IH46">
        <v>105.68</v>
      </c>
      <c r="II46">
        <v>105.78</v>
      </c>
      <c r="IJ46">
        <v>105.55</v>
      </c>
      <c r="IK46">
        <v>105.26</v>
      </c>
      <c r="IL46">
        <v>105.18</v>
      </c>
      <c r="IM46">
        <v>104.85</v>
      </c>
      <c r="IN46">
        <v>104.75</v>
      </c>
      <c r="IO46">
        <v>105.19</v>
      </c>
      <c r="IP46">
        <v>105.14</v>
      </c>
      <c r="IQ46">
        <v>105.01</v>
      </c>
      <c r="IR46">
        <v>105.16</v>
      </c>
      <c r="IS46">
        <v>105.36</v>
      </c>
      <c r="IT46">
        <v>105.34</v>
      </c>
      <c r="IU46">
        <v>105.46</v>
      </c>
      <c r="IV46">
        <v>105.11</v>
      </c>
      <c r="IW46">
        <v>104.84</v>
      </c>
      <c r="IX46">
        <v>104.99</v>
      </c>
      <c r="IY46">
        <v>104.79</v>
      </c>
      <c r="IZ46">
        <v>104.92</v>
      </c>
      <c r="JA46">
        <v>104.92</v>
      </c>
      <c r="JB46">
        <v>104.94</v>
      </c>
      <c r="JC46">
        <v>104.99</v>
      </c>
      <c r="JD46">
        <v>104.77</v>
      </c>
      <c r="JE46">
        <v>104.71</v>
      </c>
      <c r="JF46">
        <v>104.82</v>
      </c>
      <c r="JG46">
        <v>104.63</v>
      </c>
      <c r="JH46">
        <v>104.56</v>
      </c>
      <c r="JI46">
        <v>103.89</v>
      </c>
      <c r="JJ46">
        <v>103.96</v>
      </c>
      <c r="JK46">
        <v>103.2</v>
      </c>
      <c r="JL46">
        <v>103.09</v>
      </c>
      <c r="JM46">
        <v>102.82</v>
      </c>
      <c r="JN46">
        <v>102.58</v>
      </c>
      <c r="JO46">
        <v>102.54</v>
      </c>
      <c r="JP46">
        <v>101.94</v>
      </c>
      <c r="JQ46">
        <v>101.55</v>
      </c>
      <c r="JR46">
        <v>101.85</v>
      </c>
      <c r="JS46">
        <v>101.98</v>
      </c>
      <c r="JT46">
        <v>101.56</v>
      </c>
      <c r="JU46">
        <v>102.21</v>
      </c>
      <c r="JV46">
        <v>102.47</v>
      </c>
      <c r="JW46">
        <v>102.96</v>
      </c>
      <c r="JX46">
        <v>102.47</v>
      </c>
      <c r="JY46">
        <v>102.65</v>
      </c>
      <c r="JZ46">
        <v>102.25</v>
      </c>
      <c r="KA46">
        <v>101.75</v>
      </c>
      <c r="KB46">
        <v>101.56</v>
      </c>
      <c r="KC46">
        <v>101.1</v>
      </c>
      <c r="KD46">
        <v>101.38</v>
      </c>
      <c r="KE46">
        <v>101.33</v>
      </c>
      <c r="KF46">
        <v>101.41</v>
      </c>
      <c r="KG46">
        <v>100.97</v>
      </c>
      <c r="KH46">
        <v>101.34</v>
      </c>
      <c r="KI46">
        <v>101.22</v>
      </c>
      <c r="KJ46">
        <v>100.98</v>
      </c>
      <c r="KK46">
        <v>101.02</v>
      </c>
      <c r="KL46">
        <v>101.2</v>
      </c>
      <c r="KM46">
        <v>102.06</v>
      </c>
      <c r="KN46">
        <v>102.76</v>
      </c>
      <c r="KO46">
        <v>102.54</v>
      </c>
      <c r="KP46">
        <v>103.21</v>
      </c>
      <c r="KQ46">
        <v>103.68</v>
      </c>
      <c r="KR46">
        <v>103.24</v>
      </c>
      <c r="KS46">
        <v>103.59</v>
      </c>
      <c r="KT46">
        <v>103.72</v>
      </c>
      <c r="KU46">
        <v>104.59</v>
      </c>
      <c r="KV46">
        <v>104.36</v>
      </c>
      <c r="KW46">
        <v>104.74</v>
      </c>
      <c r="KX46">
        <v>104.81</v>
      </c>
      <c r="KY46">
        <v>105.18</v>
      </c>
      <c r="KZ46">
        <v>105.4</v>
      </c>
      <c r="LA46">
        <v>105.61</v>
      </c>
      <c r="LB46">
        <v>105.38</v>
      </c>
      <c r="LC46">
        <v>105.71</v>
      </c>
      <c r="LD46">
        <v>105.99</v>
      </c>
      <c r="LE46">
        <v>106.65</v>
      </c>
      <c r="LF46">
        <v>106.52</v>
      </c>
      <c r="LG46">
        <v>106.86</v>
      </c>
      <c r="LH46">
        <v>106.7</v>
      </c>
      <c r="LI46">
        <v>107.01</v>
      </c>
      <c r="LJ46">
        <v>107.19</v>
      </c>
      <c r="LK46">
        <v>107.18</v>
      </c>
      <c r="LL46">
        <v>107.11</v>
      </c>
      <c r="LM46">
        <v>107.03</v>
      </c>
      <c r="LN46">
        <v>107.13</v>
      </c>
      <c r="LO46">
        <v>107.76</v>
      </c>
      <c r="LP46">
        <v>108.04</v>
      </c>
      <c r="LQ46">
        <v>108.06</v>
      </c>
      <c r="LR46">
        <v>107.93</v>
      </c>
      <c r="LS46">
        <v>108.04</v>
      </c>
      <c r="LT46">
        <v>108.2</v>
      </c>
      <c r="LU46">
        <v>108.2</v>
      </c>
      <c r="LV46">
        <v>108.29</v>
      </c>
      <c r="LW46">
        <v>108.33</v>
      </c>
      <c r="LX46">
        <v>108.77</v>
      </c>
      <c r="LY46">
        <v>108.49</v>
      </c>
      <c r="LZ46">
        <v>108.41</v>
      </c>
      <c r="MA46">
        <v>108.26</v>
      </c>
      <c r="MB46">
        <v>108.31</v>
      </c>
      <c r="MC46">
        <v>108.21</v>
      </c>
      <c r="MD46">
        <v>108.07</v>
      </c>
      <c r="ME46">
        <v>108.45</v>
      </c>
      <c r="MF46">
        <v>108.43</v>
      </c>
      <c r="MG46">
        <v>108.3</v>
      </c>
      <c r="MH46">
        <v>108.58</v>
      </c>
      <c r="MI46">
        <v>108.6</v>
      </c>
      <c r="MJ46">
        <v>108.32</v>
      </c>
      <c r="MK46">
        <v>107.98</v>
      </c>
      <c r="ML46">
        <v>107.59</v>
      </c>
      <c r="MM46">
        <v>107.49</v>
      </c>
      <c r="MN46">
        <v>107.51</v>
      </c>
      <c r="MO46">
        <v>107.44</v>
      </c>
      <c r="MP46">
        <v>107.51</v>
      </c>
      <c r="MQ46">
        <v>107.84</v>
      </c>
      <c r="MR46">
        <v>107.66</v>
      </c>
      <c r="MS46">
        <v>108.08</v>
      </c>
      <c r="MT46">
        <v>108.16</v>
      </c>
      <c r="MU46">
        <v>108.46</v>
      </c>
      <c r="MV46">
        <v>108.76</v>
      </c>
      <c r="MW46">
        <v>107.95</v>
      </c>
      <c r="MX46">
        <v>107.41</v>
      </c>
      <c r="MY46">
        <v>107.83</v>
      </c>
      <c r="MZ46">
        <v>107.71</v>
      </c>
      <c r="NA46">
        <v>107.62</v>
      </c>
      <c r="NB46">
        <v>107.71</v>
      </c>
      <c r="NC46">
        <v>107.86</v>
      </c>
      <c r="ND46">
        <v>107.43</v>
      </c>
      <c r="NE46">
        <v>107.64</v>
      </c>
      <c r="NF46">
        <v>107.99</v>
      </c>
      <c r="NG46">
        <v>107.89</v>
      </c>
      <c r="NH46">
        <v>107.86</v>
      </c>
      <c r="NI46">
        <v>107.86</v>
      </c>
      <c r="NJ46">
        <v>107.64</v>
      </c>
      <c r="NK46">
        <v>107.97</v>
      </c>
      <c r="NL46">
        <v>107.76</v>
      </c>
      <c r="NM46">
        <v>107.73</v>
      </c>
      <c r="NN46">
        <v>107.85</v>
      </c>
      <c r="NO46">
        <v>107.97</v>
      </c>
      <c r="NP46">
        <v>107.87</v>
      </c>
      <c r="NQ46">
        <v>107.63</v>
      </c>
      <c r="NR46">
        <v>108.01</v>
      </c>
      <c r="NS46">
        <v>107.98</v>
      </c>
      <c r="NT46">
        <v>108.18</v>
      </c>
      <c r="NU46">
        <v>108.17</v>
      </c>
      <c r="NV46">
        <v>108.14</v>
      </c>
      <c r="NW46">
        <v>108.08</v>
      </c>
      <c r="NX46">
        <v>108.02</v>
      </c>
      <c r="NY46">
        <v>107.71</v>
      </c>
      <c r="NZ46">
        <v>107.65</v>
      </c>
      <c r="OA46">
        <v>107.66</v>
      </c>
      <c r="OB46">
        <v>107.79</v>
      </c>
      <c r="OC46">
        <v>107.81</v>
      </c>
      <c r="OD46">
        <v>107.79</v>
      </c>
      <c r="OE46">
        <v>107.94</v>
      </c>
      <c r="OF46">
        <v>107.55</v>
      </c>
      <c r="OG46">
        <v>107.53</v>
      </c>
      <c r="OH46">
        <v>107.69</v>
      </c>
      <c r="OI46">
        <v>107.6</v>
      </c>
      <c r="OJ46">
        <v>107.02</v>
      </c>
      <c r="OK46">
        <v>106.79</v>
      </c>
      <c r="OL46">
        <v>106.72</v>
      </c>
      <c r="OM46">
        <v>106.85</v>
      </c>
      <c r="ON46">
        <v>106.44</v>
      </c>
      <c r="OO46">
        <v>106.56010000000001</v>
      </c>
      <c r="OP46" t="str">
        <v>Close</v>
      </c>
    </row>
    <row r="47" spans="1:406" x14ac:dyDescent="0.2">
      <c r="A47" t="s">
        <v>75</v>
      </c>
      <c r="B47" t="str">
        <v>Vanguard Short-Term Corporate Bond Index Fund</v>
      </c>
      <c r="D47" s="5">
        <v>76.88</v>
      </c>
      <c r="E47" s="6">
        <v>-6.5000000000000002E-2</v>
      </c>
      <c r="F47">
        <v>77.72</v>
      </c>
      <c r="G47">
        <v>74.430000000000007</v>
      </c>
      <c r="H47" s="7">
        <v>4912134</v>
      </c>
      <c r="I47" s="2">
        <f t="shared" si="12"/>
        <v>2.1119461000256865E-3</v>
      </c>
      <c r="J47" s="2">
        <f t="shared" si="13"/>
        <v>5.4598220215168025E-2</v>
      </c>
      <c r="K47" s="2">
        <f t="shared" si="14"/>
        <v>5.6596175598611076E-4</v>
      </c>
      <c r="L47" s="2">
        <f t="shared" si="15"/>
        <v>1.8244059791362899E-2</v>
      </c>
      <c r="M47" s="4">
        <f t="shared" si="1"/>
        <v>-9.8761305668366814E-2</v>
      </c>
      <c r="N47" s="4">
        <f t="shared" si="2"/>
        <v>-0.31042715477073468</v>
      </c>
      <c r="O47" s="4">
        <f t="shared" si="3"/>
        <v>-0.11381672432622003</v>
      </c>
      <c r="P47" s="4">
        <f t="shared" si="4"/>
        <v>-0.12791489717985116</v>
      </c>
      <c r="Q47" t="str">
        <v>Short-Term Bond</v>
      </c>
      <c r="R47" s="7">
        <v>35430652045.802002</v>
      </c>
      <c r="S47" t="str">
        <v>92206C409</v>
      </c>
      <c r="T47" t="str">
        <v>The fund employs an indexing investment approach designed to track the performance of the Bloomberg U.S. 1-5 Year Corporate Bond Index. This index includes U.S. dollar-denominated, investment-grade, fixed-rate, taxable securities issued by U.S. and non-U.S. industrial, utility, and financial companies, with maturities between 1 and 5 years. Under normal circumstances, at least 80% of the fund's assets will be invested in bonds included in the index.</v>
      </c>
      <c r="U47" t="str">
        <v>US</v>
      </c>
      <c r="V47" s="2">
        <v>4.0000000000000002E-4</v>
      </c>
      <c r="W47" t="str">
        <v>2009-11-19</v>
      </c>
      <c r="X47" t="str">
        <v>US92206C4096</v>
      </c>
      <c r="Y47" s="7">
        <v>76.86</v>
      </c>
      <c r="Z47" t="str">
        <v>USD</v>
      </c>
      <c r="AA47" s="2"/>
      <c r="AB47" s="2"/>
      <c r="AD47" s="7">
        <f t="shared" si="5"/>
        <v>0.46300000000000002</v>
      </c>
      <c r="AE47" s="7">
        <f t="shared" si="6"/>
        <v>2.5206999999999997</v>
      </c>
      <c r="AF47" s="7">
        <f t="shared" si="7"/>
        <v>5.6098999999999988</v>
      </c>
      <c r="AG47" s="7">
        <f t="shared" si="8"/>
        <v>9.7146000000000008</v>
      </c>
      <c r="AH47" s="7">
        <f>SUM([1]!_xldudf_WISEPRICE($A47,"close",,DATE(YEAR($B$1),1,2)))</f>
        <v>77.180000000000007</v>
      </c>
      <c r="AI47" s="7">
        <f t="shared" si="9"/>
        <v>75.290000000000006</v>
      </c>
      <c r="AJ47" s="7">
        <f t="shared" si="10"/>
        <v>82.35</v>
      </c>
      <c r="AK47" s="7">
        <f t="shared" si="11"/>
        <v>79.11</v>
      </c>
      <c r="AO47" cm="1">
        <f t="array" ref="AO47:OP47">TRANSPOSE(INDEX(_xlfn._xlws.SORT(_xldudf_WISEPRICE(A47,"close",365)),,2))</f>
        <v>73.69</v>
      </c>
      <c r="AP47">
        <v>73.900000000000006</v>
      </c>
      <c r="AQ47">
        <v>74.02</v>
      </c>
      <c r="AR47">
        <v>74.180000000000007</v>
      </c>
      <c r="AS47">
        <v>74.150000000000006</v>
      </c>
      <c r="AT47">
        <v>73.989999999999995</v>
      </c>
      <c r="AU47">
        <v>73.87</v>
      </c>
      <c r="AV47">
        <v>73.75</v>
      </c>
      <c r="AW47">
        <v>73.7</v>
      </c>
      <c r="AX47">
        <v>73.89</v>
      </c>
      <c r="AY47">
        <v>73.83</v>
      </c>
      <c r="AZ47">
        <v>73.94</v>
      </c>
      <c r="BA47">
        <v>74.069999999999993</v>
      </c>
      <c r="BB47">
        <v>74.930000000000007</v>
      </c>
      <c r="BC47">
        <v>74.95</v>
      </c>
      <c r="BD47">
        <v>74.8</v>
      </c>
      <c r="BE47">
        <v>75.05</v>
      </c>
      <c r="BF47">
        <v>75.19</v>
      </c>
      <c r="BG47">
        <v>75.05</v>
      </c>
      <c r="BH47">
        <v>75.010000000000005</v>
      </c>
      <c r="BI47">
        <v>74.98</v>
      </c>
      <c r="BJ47">
        <v>75.08</v>
      </c>
      <c r="BK47">
        <v>75.23</v>
      </c>
      <c r="BL47">
        <v>75.239999999999995</v>
      </c>
      <c r="BM47">
        <v>75.2</v>
      </c>
      <c r="BN47">
        <v>75.09</v>
      </c>
      <c r="BO47">
        <v>75.5</v>
      </c>
      <c r="BP47">
        <v>75.55</v>
      </c>
      <c r="BQ47">
        <v>75.650000000000006</v>
      </c>
      <c r="BR47">
        <v>75.349999999999994</v>
      </c>
      <c r="BS47">
        <v>75.39</v>
      </c>
      <c r="BT47">
        <v>75.66</v>
      </c>
      <c r="BU47">
        <v>75.52</v>
      </c>
      <c r="BV47">
        <v>75.459999999999994</v>
      </c>
      <c r="BW47">
        <v>75.42</v>
      </c>
      <c r="BX47">
        <v>75.709999999999994</v>
      </c>
      <c r="BY47">
        <v>75.73</v>
      </c>
      <c r="BZ47">
        <v>75.78</v>
      </c>
      <c r="CA47">
        <v>75.8</v>
      </c>
      <c r="CB47">
        <v>75.599999999999994</v>
      </c>
      <c r="CC47">
        <v>75.459999999999994</v>
      </c>
      <c r="CD47">
        <v>75.650000000000006</v>
      </c>
      <c r="CE47">
        <v>75.63</v>
      </c>
      <c r="CF47">
        <v>75.45</v>
      </c>
      <c r="CG47">
        <v>75.19</v>
      </c>
      <c r="CH47">
        <v>75.150000000000006</v>
      </c>
      <c r="CI47">
        <v>75.290000000000006</v>
      </c>
      <c r="CJ47">
        <v>75.19</v>
      </c>
      <c r="CK47">
        <v>75.27</v>
      </c>
      <c r="CL47">
        <v>75.400000000000006</v>
      </c>
      <c r="CM47">
        <v>75.25</v>
      </c>
      <c r="CN47">
        <v>75.72</v>
      </c>
      <c r="CO47">
        <v>75.81</v>
      </c>
      <c r="CP47">
        <v>75.77</v>
      </c>
      <c r="CQ47">
        <v>75.92</v>
      </c>
      <c r="CR47">
        <v>76.19</v>
      </c>
      <c r="CS47">
        <v>76.069999999999993</v>
      </c>
      <c r="CT47">
        <v>76.12</v>
      </c>
      <c r="CU47">
        <v>76.430000000000007</v>
      </c>
      <c r="CV47">
        <v>76.39</v>
      </c>
      <c r="CW47">
        <v>76.319999999999993</v>
      </c>
      <c r="CX47">
        <v>76.22</v>
      </c>
      <c r="CY47">
        <v>76.31</v>
      </c>
      <c r="CZ47">
        <v>76.34</v>
      </c>
      <c r="DA47">
        <v>76.31</v>
      </c>
      <c r="DB47">
        <v>76.25</v>
      </c>
      <c r="DC47">
        <v>76.150000000000006</v>
      </c>
      <c r="DD47">
        <v>76.48</v>
      </c>
      <c r="DE47">
        <v>76.510000000000005</v>
      </c>
      <c r="DF47">
        <v>76.569999999999993</v>
      </c>
      <c r="DG47">
        <v>76.209999999999994</v>
      </c>
      <c r="DH47">
        <v>75.92</v>
      </c>
      <c r="DI47">
        <v>75.94</v>
      </c>
      <c r="DJ47">
        <v>76</v>
      </c>
      <c r="DK47">
        <v>75.84</v>
      </c>
      <c r="DL47">
        <v>75.75</v>
      </c>
      <c r="DM47">
        <v>75.739999999999995</v>
      </c>
      <c r="DN47">
        <v>75.61</v>
      </c>
      <c r="DO47">
        <v>75.53</v>
      </c>
      <c r="DP47">
        <v>75.489999999999995</v>
      </c>
      <c r="DQ47">
        <v>75.58</v>
      </c>
      <c r="DR47">
        <v>75.3</v>
      </c>
      <c r="DS47">
        <v>75.31</v>
      </c>
      <c r="DT47">
        <v>75.41</v>
      </c>
      <c r="DU47">
        <v>75.180000000000007</v>
      </c>
      <c r="DV47">
        <v>75.290000000000006</v>
      </c>
      <c r="DW47">
        <v>75.28</v>
      </c>
      <c r="DX47">
        <v>74.900000000000006</v>
      </c>
      <c r="DY47">
        <v>74.97</v>
      </c>
      <c r="DZ47">
        <v>75.12</v>
      </c>
      <c r="EA47">
        <v>75.09</v>
      </c>
      <c r="EB47">
        <v>74.84</v>
      </c>
      <c r="EC47">
        <v>74.760000000000005</v>
      </c>
      <c r="ED47">
        <v>74.94</v>
      </c>
      <c r="EE47">
        <v>75.290000000000006</v>
      </c>
      <c r="EF47">
        <v>75.33</v>
      </c>
      <c r="EG47">
        <v>75.31</v>
      </c>
      <c r="EH47">
        <v>75.47</v>
      </c>
      <c r="EI47">
        <v>75.25</v>
      </c>
      <c r="EJ47">
        <v>75.599999999999994</v>
      </c>
      <c r="EK47">
        <v>75.540000000000006</v>
      </c>
      <c r="EL47">
        <v>75.680000000000007</v>
      </c>
      <c r="EM47">
        <v>76.08</v>
      </c>
      <c r="EN47">
        <v>76.2</v>
      </c>
      <c r="EO47">
        <v>76.3</v>
      </c>
      <c r="EP47">
        <v>75.84</v>
      </c>
      <c r="EQ47">
        <v>75.75</v>
      </c>
      <c r="ER47">
        <v>75.88</v>
      </c>
      <c r="ES47">
        <v>75.92</v>
      </c>
      <c r="ET47">
        <v>76.23</v>
      </c>
      <c r="EU47">
        <v>76.34</v>
      </c>
      <c r="EV47">
        <v>76.430000000000007</v>
      </c>
      <c r="EW47">
        <v>76.459999999999994</v>
      </c>
      <c r="EX47">
        <v>76.39</v>
      </c>
      <c r="EY47">
        <v>76.22</v>
      </c>
      <c r="EZ47">
        <v>76.180000000000007</v>
      </c>
      <c r="FA47">
        <v>76.27</v>
      </c>
      <c r="FB47">
        <v>76.42</v>
      </c>
      <c r="FC47">
        <v>76.25</v>
      </c>
      <c r="FD47">
        <v>76.09</v>
      </c>
      <c r="FE47">
        <v>76.11</v>
      </c>
      <c r="FF47">
        <v>75.97</v>
      </c>
      <c r="FG47">
        <v>76.19</v>
      </c>
      <c r="FH47">
        <v>76.16</v>
      </c>
      <c r="FI47">
        <v>76.290000000000006</v>
      </c>
      <c r="FJ47">
        <v>76.540000000000006</v>
      </c>
      <c r="FK47">
        <v>76.44</v>
      </c>
      <c r="FL47">
        <v>76.25</v>
      </c>
      <c r="FM47">
        <v>76.44</v>
      </c>
      <c r="FN47">
        <v>76.02</v>
      </c>
      <c r="FO47">
        <v>76.239999999999995</v>
      </c>
      <c r="FP47">
        <v>76.47</v>
      </c>
      <c r="FQ47">
        <v>76.5</v>
      </c>
      <c r="FR47">
        <v>76.290000000000006</v>
      </c>
      <c r="FS47">
        <v>76.13</v>
      </c>
      <c r="FT47">
        <v>76.12</v>
      </c>
      <c r="FU47">
        <v>76.42</v>
      </c>
      <c r="FV47">
        <v>76.48</v>
      </c>
      <c r="FW47">
        <v>76.290000000000006</v>
      </c>
      <c r="FX47">
        <v>76.27</v>
      </c>
      <c r="FY47">
        <v>76.13</v>
      </c>
      <c r="FZ47">
        <v>76.040000000000006</v>
      </c>
      <c r="GA47">
        <v>75.87</v>
      </c>
      <c r="GB47">
        <v>75.86</v>
      </c>
      <c r="GC47">
        <v>75.849999999999994</v>
      </c>
      <c r="GD47">
        <v>75.900000000000006</v>
      </c>
      <c r="GE47">
        <v>75.75</v>
      </c>
      <c r="GF47">
        <v>75.569999999999993</v>
      </c>
      <c r="GG47">
        <v>75.58</v>
      </c>
      <c r="GH47">
        <v>75.900000000000006</v>
      </c>
      <c r="GI47">
        <v>75.95</v>
      </c>
      <c r="GJ47">
        <v>75.900000000000006</v>
      </c>
      <c r="GK47">
        <v>75.72</v>
      </c>
      <c r="GL47">
        <v>75.680000000000007</v>
      </c>
      <c r="GM47">
        <v>75.650000000000006</v>
      </c>
      <c r="GN47">
        <v>75.5</v>
      </c>
      <c r="GO47">
        <v>75.67</v>
      </c>
      <c r="GP47">
        <v>75.48</v>
      </c>
      <c r="GQ47">
        <v>75.59</v>
      </c>
      <c r="GR47">
        <v>75.47</v>
      </c>
      <c r="GS47">
        <v>75.459999999999994</v>
      </c>
      <c r="GT47">
        <v>75.73</v>
      </c>
      <c r="GU47">
        <v>75.62</v>
      </c>
      <c r="GV47">
        <v>75.709999999999994</v>
      </c>
      <c r="GW47">
        <v>75.69</v>
      </c>
      <c r="GX47">
        <v>75.599999999999994</v>
      </c>
      <c r="GY47">
        <v>75.62</v>
      </c>
      <c r="GZ47">
        <v>75.739999999999995</v>
      </c>
      <c r="HA47">
        <v>75.62</v>
      </c>
      <c r="HB47">
        <v>75.78</v>
      </c>
      <c r="HC47">
        <v>75.58</v>
      </c>
      <c r="HD47">
        <v>75.66</v>
      </c>
      <c r="HE47">
        <v>75.38</v>
      </c>
      <c r="HF47">
        <v>75.28</v>
      </c>
      <c r="HG47">
        <v>75.11</v>
      </c>
      <c r="HH47">
        <v>75.13</v>
      </c>
      <c r="HI47">
        <v>75.33</v>
      </c>
      <c r="HJ47">
        <v>75.42</v>
      </c>
      <c r="HK47">
        <v>75.709999999999994</v>
      </c>
      <c r="HL47">
        <v>75.989999999999995</v>
      </c>
      <c r="HM47">
        <v>75.69</v>
      </c>
      <c r="HN47">
        <v>75.75</v>
      </c>
      <c r="HO47">
        <v>75.790000000000006</v>
      </c>
      <c r="HP47">
        <v>75.849999999999994</v>
      </c>
      <c r="HQ47">
        <v>75.73</v>
      </c>
      <c r="HR47">
        <v>75.790000000000006</v>
      </c>
      <c r="HS47">
        <v>75.73</v>
      </c>
      <c r="HT47">
        <v>75.69</v>
      </c>
      <c r="HU47">
        <v>75.91</v>
      </c>
      <c r="HV47">
        <v>75.650000000000006</v>
      </c>
      <c r="HW47">
        <v>75.84</v>
      </c>
      <c r="HX47">
        <v>75.930000000000007</v>
      </c>
      <c r="HY47">
        <v>75.569999999999993</v>
      </c>
      <c r="HZ47">
        <v>75.53</v>
      </c>
      <c r="IA47">
        <v>75.489999999999995</v>
      </c>
      <c r="IB47">
        <v>75.739999999999995</v>
      </c>
      <c r="IC47">
        <v>75.790000000000006</v>
      </c>
      <c r="ID47">
        <v>75.84</v>
      </c>
      <c r="IE47">
        <v>75.760000000000005</v>
      </c>
      <c r="IF47">
        <v>75.62</v>
      </c>
      <c r="IG47">
        <v>75.48</v>
      </c>
      <c r="IH47">
        <v>75.41</v>
      </c>
      <c r="II47">
        <v>75.34</v>
      </c>
      <c r="IJ47">
        <v>75.260000000000005</v>
      </c>
      <c r="IK47">
        <v>75.27</v>
      </c>
      <c r="IL47">
        <v>75.37</v>
      </c>
      <c r="IM47">
        <v>75.25</v>
      </c>
      <c r="IN47">
        <v>75.209999999999994</v>
      </c>
      <c r="IO47">
        <v>75.5</v>
      </c>
      <c r="IP47">
        <v>75.42</v>
      </c>
      <c r="IQ47">
        <v>75.34</v>
      </c>
      <c r="IR47">
        <v>75.47</v>
      </c>
      <c r="IS47">
        <v>75.7</v>
      </c>
      <c r="IT47">
        <v>75.680000000000007</v>
      </c>
      <c r="IU47">
        <v>75.8</v>
      </c>
      <c r="IV47">
        <v>75.489999999999995</v>
      </c>
      <c r="IW47">
        <v>75.34</v>
      </c>
      <c r="IX47">
        <v>75.209999999999994</v>
      </c>
      <c r="IY47">
        <v>75.41</v>
      </c>
      <c r="IZ47">
        <v>75.37</v>
      </c>
      <c r="JA47">
        <v>75.36</v>
      </c>
      <c r="JB47">
        <v>75.3</v>
      </c>
      <c r="JC47">
        <v>75.39</v>
      </c>
      <c r="JD47">
        <v>75.37</v>
      </c>
      <c r="JE47">
        <v>75.34</v>
      </c>
      <c r="JF47">
        <v>75.36</v>
      </c>
      <c r="JG47">
        <v>75.260000000000005</v>
      </c>
      <c r="JH47">
        <v>75.2</v>
      </c>
      <c r="JI47">
        <v>75.12</v>
      </c>
      <c r="JJ47">
        <v>75.27</v>
      </c>
      <c r="JK47">
        <v>75.180000000000007</v>
      </c>
      <c r="JL47">
        <v>75.13</v>
      </c>
      <c r="JM47">
        <v>74.989999999999995</v>
      </c>
      <c r="JN47">
        <v>75.17</v>
      </c>
      <c r="JO47">
        <v>75.150000000000006</v>
      </c>
      <c r="JP47">
        <v>74.77</v>
      </c>
      <c r="JQ47">
        <v>74.569999999999993</v>
      </c>
      <c r="JR47">
        <v>74.739999999999995</v>
      </c>
      <c r="JS47">
        <v>74.81</v>
      </c>
      <c r="JT47">
        <v>74.77</v>
      </c>
      <c r="JU47">
        <v>75.13</v>
      </c>
      <c r="JV47">
        <v>75.11</v>
      </c>
      <c r="JW47">
        <v>75.08</v>
      </c>
      <c r="JX47">
        <v>74.94</v>
      </c>
      <c r="JY47">
        <v>75</v>
      </c>
      <c r="JZ47">
        <v>74.89</v>
      </c>
      <c r="KA47">
        <v>74.61</v>
      </c>
      <c r="KB47">
        <v>74.489999999999995</v>
      </c>
      <c r="KC47">
        <v>74.510000000000005</v>
      </c>
      <c r="KD47">
        <v>74.7</v>
      </c>
      <c r="KE47">
        <v>74.83</v>
      </c>
      <c r="KF47">
        <v>74.86</v>
      </c>
      <c r="KG47">
        <v>74.75</v>
      </c>
      <c r="KH47">
        <v>74.930000000000007</v>
      </c>
      <c r="KI47">
        <v>74.95</v>
      </c>
      <c r="KJ47">
        <v>74.86</v>
      </c>
      <c r="KK47">
        <v>74.86</v>
      </c>
      <c r="KL47">
        <v>74.98</v>
      </c>
      <c r="KM47">
        <v>75.099999999999994</v>
      </c>
      <c r="KN47">
        <v>75.34</v>
      </c>
      <c r="KO47">
        <v>75.180000000000007</v>
      </c>
      <c r="KP47">
        <v>75.31</v>
      </c>
      <c r="KQ47">
        <v>75.3</v>
      </c>
      <c r="KR47">
        <v>75.13</v>
      </c>
      <c r="KS47">
        <v>75.2</v>
      </c>
      <c r="KT47">
        <v>75.239999999999995</v>
      </c>
      <c r="KU47">
        <v>75.7</v>
      </c>
      <c r="KV47">
        <v>75.55</v>
      </c>
      <c r="KW47">
        <v>75.760000000000005</v>
      </c>
      <c r="KX47">
        <v>75.77</v>
      </c>
      <c r="KY47">
        <v>75.8</v>
      </c>
      <c r="KZ47">
        <v>75.92</v>
      </c>
      <c r="LA47">
        <v>75.989999999999995</v>
      </c>
      <c r="LB47">
        <v>75.900000000000006</v>
      </c>
      <c r="LC47">
        <v>76.06</v>
      </c>
      <c r="LD47">
        <v>76.3</v>
      </c>
      <c r="LE47">
        <v>76.489999999999995</v>
      </c>
      <c r="LF47">
        <v>76.42</v>
      </c>
      <c r="LG47">
        <v>76.47</v>
      </c>
      <c r="LH47">
        <v>76.36</v>
      </c>
      <c r="LI47">
        <v>76.5</v>
      </c>
      <c r="LJ47">
        <v>76.489999999999995</v>
      </c>
      <c r="LK47">
        <v>76.56</v>
      </c>
      <c r="LL47">
        <v>76.34</v>
      </c>
      <c r="LM47">
        <v>76.33</v>
      </c>
      <c r="LN47">
        <v>76.44</v>
      </c>
      <c r="LO47">
        <v>77.010000000000005</v>
      </c>
      <c r="LP47">
        <v>77.19</v>
      </c>
      <c r="LQ47">
        <v>77.13</v>
      </c>
      <c r="LR47">
        <v>77.09</v>
      </c>
      <c r="LS47">
        <v>77.16</v>
      </c>
      <c r="LT47">
        <v>77.28</v>
      </c>
      <c r="LU47">
        <v>77.36</v>
      </c>
      <c r="LV47">
        <v>77.17</v>
      </c>
      <c r="LW47">
        <v>77.17</v>
      </c>
      <c r="LX47">
        <v>77.33</v>
      </c>
      <c r="LY47">
        <v>77.34</v>
      </c>
      <c r="LZ47">
        <v>77.37</v>
      </c>
      <c r="MA47">
        <v>77.180000000000007</v>
      </c>
      <c r="MB47">
        <v>77.13</v>
      </c>
      <c r="MC47">
        <v>77.069999999999993</v>
      </c>
      <c r="MD47">
        <v>77.010000000000005</v>
      </c>
      <c r="ME47">
        <v>77.150000000000006</v>
      </c>
      <c r="MF47">
        <v>77.180000000000007</v>
      </c>
      <c r="MG47">
        <v>77.22</v>
      </c>
      <c r="MH47">
        <v>77.459999999999994</v>
      </c>
      <c r="MI47">
        <v>77.64</v>
      </c>
      <c r="MJ47">
        <v>77.430000000000007</v>
      </c>
      <c r="MK47">
        <v>77.260000000000005</v>
      </c>
      <c r="ML47">
        <v>77.290000000000006</v>
      </c>
      <c r="MM47">
        <v>77.25</v>
      </c>
      <c r="MN47">
        <v>77.319999999999993</v>
      </c>
      <c r="MO47">
        <v>77.3</v>
      </c>
      <c r="MP47">
        <v>77.260000000000005</v>
      </c>
      <c r="MQ47">
        <v>77.44</v>
      </c>
      <c r="MR47">
        <v>77.36</v>
      </c>
      <c r="MS47">
        <v>77.47</v>
      </c>
      <c r="MT47">
        <v>77.45</v>
      </c>
      <c r="MU47">
        <v>77.62</v>
      </c>
      <c r="MV47">
        <v>77.540000000000006</v>
      </c>
      <c r="MW47">
        <v>77.3</v>
      </c>
      <c r="MX47">
        <v>77.11</v>
      </c>
      <c r="MY47">
        <v>77.25</v>
      </c>
      <c r="MZ47">
        <v>77.23</v>
      </c>
      <c r="NA47">
        <v>77.150000000000006</v>
      </c>
      <c r="NB47">
        <v>77.16</v>
      </c>
      <c r="NC47">
        <v>77.2</v>
      </c>
      <c r="ND47">
        <v>76.87</v>
      </c>
      <c r="NE47">
        <v>77.040000000000006</v>
      </c>
      <c r="NF47">
        <v>77.14</v>
      </c>
      <c r="NG47">
        <v>77</v>
      </c>
      <c r="NH47">
        <v>77.12</v>
      </c>
      <c r="NI47">
        <v>77.06</v>
      </c>
      <c r="NJ47">
        <v>77.02</v>
      </c>
      <c r="NK47">
        <v>77.05</v>
      </c>
      <c r="NL47">
        <v>76.95</v>
      </c>
      <c r="NM47">
        <v>76.959999999999994</v>
      </c>
      <c r="NN47">
        <v>77.02</v>
      </c>
      <c r="NO47">
        <v>77.03</v>
      </c>
      <c r="NP47">
        <v>77</v>
      </c>
      <c r="NQ47">
        <v>76.930000000000007</v>
      </c>
      <c r="NR47">
        <v>77.05</v>
      </c>
      <c r="NS47">
        <v>77.08</v>
      </c>
      <c r="NT47">
        <v>77.2</v>
      </c>
      <c r="NU47">
        <v>77.28</v>
      </c>
      <c r="NV47">
        <v>77.239999999999995</v>
      </c>
      <c r="NW47">
        <v>77.16</v>
      </c>
      <c r="NX47">
        <v>77.12</v>
      </c>
      <c r="NY47">
        <v>77</v>
      </c>
      <c r="NZ47">
        <v>76.97</v>
      </c>
      <c r="OA47">
        <v>76.97</v>
      </c>
      <c r="OB47">
        <v>77.099999999999994</v>
      </c>
      <c r="OC47">
        <v>77.22</v>
      </c>
      <c r="OD47">
        <v>77.25</v>
      </c>
      <c r="OE47">
        <v>77.33</v>
      </c>
      <c r="OF47">
        <v>77.27</v>
      </c>
      <c r="OG47">
        <v>77.260000000000005</v>
      </c>
      <c r="OH47">
        <v>77.42</v>
      </c>
      <c r="OI47">
        <v>77.31</v>
      </c>
      <c r="OJ47">
        <v>76.900000000000006</v>
      </c>
      <c r="OK47">
        <v>76.92</v>
      </c>
      <c r="OL47">
        <v>76.989999999999995</v>
      </c>
      <c r="OM47">
        <v>77.040000000000006</v>
      </c>
      <c r="ON47">
        <v>76.930000000000007</v>
      </c>
      <c r="OO47">
        <v>76.88</v>
      </c>
      <c r="OP47" t="str">
        <v>Close</v>
      </c>
    </row>
    <row r="48" spans="1:406" x14ac:dyDescent="0.2">
      <c r="A48" t="s">
        <v>76</v>
      </c>
      <c r="B48" t="str">
        <v>Financial Select Sector SPDR Fund</v>
      </c>
      <c r="D48" s="5">
        <v>41.770099999999999</v>
      </c>
      <c r="E48" s="6">
        <v>0.48130000000000001</v>
      </c>
      <c r="F48">
        <v>42.22</v>
      </c>
      <c r="G48">
        <v>31.26</v>
      </c>
      <c r="H48" s="7">
        <v>45615037</v>
      </c>
      <c r="I48" s="2">
        <f t="shared" si="12"/>
        <v>0.10619968220338988</v>
      </c>
      <c r="J48" s="2">
        <f t="shared" si="13"/>
        <v>0.28793139993926498</v>
      </c>
      <c r="K48" s="2">
        <f t="shared" si="14"/>
        <v>8.2159085058204573E-2</v>
      </c>
      <c r="L48" s="2">
        <f t="shared" si="15"/>
        <v>0.11350568715487341</v>
      </c>
      <c r="M48" s="4">
        <f t="shared" si="1"/>
        <v>5.3264304349973784E-3</v>
      </c>
      <c r="N48" s="4">
        <f t="shared" si="2"/>
        <v>-7.709397504663773E-2</v>
      </c>
      <c r="O48" s="4">
        <f t="shared" si="3"/>
        <v>-3.2223601024001569E-2</v>
      </c>
      <c r="P48" s="4">
        <f t="shared" si="4"/>
        <v>-3.2653269816340647E-2</v>
      </c>
      <c r="Q48" t="str">
        <v>Equity</v>
      </c>
      <c r="R48" s="7">
        <v>37885819857.271896</v>
      </c>
      <c r="S48" t="str">
        <v>81369Y605</v>
      </c>
      <c r="T48" t="str">
        <v>The fund generally invests substantially all, but at least 95%, of its total assets in the securities comprising the index. The index includes securities of companies from the following industries: diversified financial services; insurance; banks; capital markets; mortgage real estate investment trusts ("REITs"); consumer finance; and thrifts and mortgage finance. The fund is non-diversified.</v>
      </c>
      <c r="U48" t="str">
        <v>US</v>
      </c>
      <c r="V48" s="2">
        <v>8.9999999999999998E-4</v>
      </c>
      <c r="W48" t="str">
        <v>1998-12-16</v>
      </c>
      <c r="X48" t="str">
        <v>US81369Y6059</v>
      </c>
      <c r="Y48" s="7">
        <v>41.555084000000001</v>
      </c>
      <c r="Z48" t="str">
        <v>USD</v>
      </c>
      <c r="AA48" s="2"/>
      <c r="AB48" s="2"/>
      <c r="AD48" s="7">
        <f t="shared" si="5"/>
        <v>0</v>
      </c>
      <c r="AE48" s="7">
        <f t="shared" si="6"/>
        <v>0.64148100000000008</v>
      </c>
      <c r="AF48" s="7">
        <f t="shared" si="7"/>
        <v>1.9764809999999997</v>
      </c>
      <c r="AG48" s="7">
        <f t="shared" si="8"/>
        <v>3.1484809999999994</v>
      </c>
      <c r="AH48" s="7">
        <f>SUM([1]!_xldudf_WISEPRICE($A48,"close",,DATE(YEAR($B$1),1,2)))</f>
        <v>37.76</v>
      </c>
      <c r="AI48" s="7">
        <f t="shared" si="9"/>
        <v>32.93</v>
      </c>
      <c r="AJ48" s="7">
        <f t="shared" si="10"/>
        <v>34.520000000000003</v>
      </c>
      <c r="AK48" s="7">
        <f t="shared" si="11"/>
        <v>26.24</v>
      </c>
      <c r="AO48" cm="1">
        <f t="array" ref="AO48:OP48">TRANSPOSE(INDEX(_xlfn._xlws.SORT(_xldudf_WISEPRICE(A48,"close",365)),,2))</f>
        <v>32.619999999999997</v>
      </c>
      <c r="AP48">
        <v>33.01</v>
      </c>
      <c r="AQ48">
        <v>33.090000000000003</v>
      </c>
      <c r="AR48">
        <v>33.36</v>
      </c>
      <c r="AS48">
        <v>34.19</v>
      </c>
      <c r="AT48">
        <v>33.979999999999997</v>
      </c>
      <c r="AU48">
        <v>34.07</v>
      </c>
      <c r="AV48">
        <v>33.64</v>
      </c>
      <c r="AW48">
        <v>33.299999999999997</v>
      </c>
      <c r="AX48">
        <v>33.909999999999997</v>
      </c>
      <c r="AY48">
        <v>34.25</v>
      </c>
      <c r="AZ48">
        <v>34.450000000000003</v>
      </c>
      <c r="BA48">
        <v>33.869999999999997</v>
      </c>
      <c r="BB48">
        <v>35.58</v>
      </c>
      <c r="BC48">
        <v>35.869999999999997</v>
      </c>
      <c r="BD48">
        <v>35.36</v>
      </c>
      <c r="BE48">
        <v>35.44</v>
      </c>
      <c r="BF48">
        <v>35.270000000000003</v>
      </c>
      <c r="BG48">
        <v>35.08</v>
      </c>
      <c r="BH48">
        <v>35.369999999999997</v>
      </c>
      <c r="BI48">
        <v>35.479999999999997</v>
      </c>
      <c r="BJ48">
        <v>35.840000000000003</v>
      </c>
      <c r="BK48">
        <v>35.99</v>
      </c>
      <c r="BL48">
        <v>36.11</v>
      </c>
      <c r="BM48">
        <v>35.49</v>
      </c>
      <c r="BN48">
        <v>35.700000000000003</v>
      </c>
      <c r="BO48">
        <v>36.31</v>
      </c>
      <c r="BP48">
        <v>36.1</v>
      </c>
      <c r="BQ48">
        <v>35.93</v>
      </c>
      <c r="BR48">
        <v>35.04</v>
      </c>
      <c r="BS48">
        <v>34.729999999999997</v>
      </c>
      <c r="BT48">
        <v>34.590000000000003</v>
      </c>
      <c r="BU48">
        <v>34.619999999999997</v>
      </c>
      <c r="BV48">
        <v>34.53</v>
      </c>
      <c r="BW48">
        <v>34.99</v>
      </c>
      <c r="BX48">
        <v>35.08</v>
      </c>
      <c r="BY48">
        <v>34.64</v>
      </c>
      <c r="BZ48">
        <v>33.96</v>
      </c>
      <c r="CA48">
        <v>33.700000000000003</v>
      </c>
      <c r="CB48">
        <v>33.4</v>
      </c>
      <c r="CC48">
        <v>33.54</v>
      </c>
      <c r="CD48">
        <v>34.06</v>
      </c>
      <c r="CE48">
        <v>33.76</v>
      </c>
      <c r="CF48">
        <v>33.950000000000003</v>
      </c>
      <c r="CG48">
        <v>33.94</v>
      </c>
      <c r="CH48">
        <v>33.82</v>
      </c>
      <c r="CI48">
        <v>34.29</v>
      </c>
      <c r="CJ48">
        <v>34.200000000000003</v>
      </c>
      <c r="CK48">
        <v>34.32</v>
      </c>
      <c r="CL48">
        <v>34.869999999999997</v>
      </c>
      <c r="CM48">
        <v>34.61</v>
      </c>
      <c r="CN48">
        <v>35.380000000000003</v>
      </c>
      <c r="CO48">
        <v>35.25</v>
      </c>
      <c r="CP48">
        <v>35.450000000000003</v>
      </c>
      <c r="CQ48">
        <v>35.78</v>
      </c>
      <c r="CR48">
        <v>35.85</v>
      </c>
      <c r="CS48">
        <v>36.119999999999997</v>
      </c>
      <c r="CT48">
        <v>35.880000000000003</v>
      </c>
      <c r="CU48">
        <v>35.21</v>
      </c>
      <c r="CV48">
        <v>34.799999999999997</v>
      </c>
      <c r="CW48">
        <v>35.35</v>
      </c>
      <c r="CX48">
        <v>35.76</v>
      </c>
      <c r="CY48">
        <v>35.78</v>
      </c>
      <c r="CZ48">
        <v>36.06</v>
      </c>
      <c r="DA48">
        <v>36.25</v>
      </c>
      <c r="DB48">
        <v>36.25</v>
      </c>
      <c r="DC48">
        <v>36.07</v>
      </c>
      <c r="DD48">
        <v>36.56</v>
      </c>
      <c r="DE48">
        <v>36.56</v>
      </c>
      <c r="DF48">
        <v>36.659999999999997</v>
      </c>
      <c r="DG48">
        <v>36.590000000000003</v>
      </c>
      <c r="DH48">
        <v>36.58</v>
      </c>
      <c r="DI48">
        <v>37</v>
      </c>
      <c r="DJ48">
        <v>36.78</v>
      </c>
      <c r="DK48">
        <v>36.369999999999997</v>
      </c>
      <c r="DL48">
        <v>36.49</v>
      </c>
      <c r="DM48">
        <v>36.909999999999997</v>
      </c>
      <c r="DN48">
        <v>36.71</v>
      </c>
      <c r="DO48">
        <v>36.75</v>
      </c>
      <c r="DP48">
        <v>36.380000000000003</v>
      </c>
      <c r="DQ48">
        <v>36.39</v>
      </c>
      <c r="DR48">
        <v>35.64</v>
      </c>
      <c r="DS48">
        <v>35.6</v>
      </c>
      <c r="DT48">
        <v>35.630000000000003</v>
      </c>
      <c r="DU48">
        <v>35.659999999999997</v>
      </c>
      <c r="DV48">
        <v>35.65</v>
      </c>
      <c r="DW48">
        <v>35.72</v>
      </c>
      <c r="DX48">
        <v>35.6</v>
      </c>
      <c r="DY48">
        <v>35.43</v>
      </c>
      <c r="DZ48">
        <v>35.99</v>
      </c>
      <c r="EA48">
        <v>36.020000000000003</v>
      </c>
      <c r="EB48">
        <v>35.090000000000003</v>
      </c>
      <c r="EC48">
        <v>34.96</v>
      </c>
      <c r="ED48">
        <v>33.54</v>
      </c>
      <c r="EE48">
        <v>32.93</v>
      </c>
      <c r="EF48">
        <v>31.63</v>
      </c>
      <c r="EG48">
        <v>32.270000000000003</v>
      </c>
      <c r="EH48">
        <v>31.41</v>
      </c>
      <c r="EI48">
        <v>32.01</v>
      </c>
      <c r="EJ48">
        <v>30.98</v>
      </c>
      <c r="EK48">
        <v>31.17</v>
      </c>
      <c r="EL48">
        <v>31.96</v>
      </c>
      <c r="EM48">
        <v>31.22</v>
      </c>
      <c r="EN48">
        <v>31.01</v>
      </c>
      <c r="EO48">
        <v>30.99</v>
      </c>
      <c r="EP48">
        <v>31.42</v>
      </c>
      <c r="EQ48">
        <v>31.41</v>
      </c>
      <c r="ER48">
        <v>31.87</v>
      </c>
      <c r="ES48">
        <v>31.8</v>
      </c>
      <c r="ET48">
        <v>32.15</v>
      </c>
      <c r="EU48">
        <v>32.21</v>
      </c>
      <c r="EV48">
        <v>31.91</v>
      </c>
      <c r="EW48">
        <v>31.87</v>
      </c>
      <c r="EX48">
        <v>31.99</v>
      </c>
      <c r="EY48">
        <v>32.06</v>
      </c>
      <c r="EZ48">
        <v>32.340000000000003</v>
      </c>
      <c r="FA48">
        <v>32.270000000000003</v>
      </c>
      <c r="FB48">
        <v>32.56</v>
      </c>
      <c r="FC48">
        <v>32.880000000000003</v>
      </c>
      <c r="FD48">
        <v>33.26</v>
      </c>
      <c r="FE48">
        <v>33.36</v>
      </c>
      <c r="FF48">
        <v>33.44</v>
      </c>
      <c r="FG48">
        <v>33.340000000000003</v>
      </c>
      <c r="FH48">
        <v>33.22</v>
      </c>
      <c r="FI48">
        <v>33.14</v>
      </c>
      <c r="FJ48">
        <v>32.57</v>
      </c>
      <c r="FK48">
        <v>32.26</v>
      </c>
      <c r="FL48">
        <v>32.78</v>
      </c>
      <c r="FM48">
        <v>33.17</v>
      </c>
      <c r="FN48">
        <v>33.08</v>
      </c>
      <c r="FO48">
        <v>32.33</v>
      </c>
      <c r="FP48">
        <v>31.96</v>
      </c>
      <c r="FQ48">
        <v>31.55</v>
      </c>
      <c r="FR48">
        <v>32.33</v>
      </c>
      <c r="FS48">
        <v>32.380000000000003</v>
      </c>
      <c r="FT48">
        <v>32.26</v>
      </c>
      <c r="FU48">
        <v>32.08</v>
      </c>
      <c r="FV48">
        <v>32.03</v>
      </c>
      <c r="FW48">
        <v>31.9</v>
      </c>
      <c r="FX48">
        <v>32.159999999999997</v>
      </c>
      <c r="FY48">
        <v>31.86</v>
      </c>
      <c r="FZ48">
        <v>32.5</v>
      </c>
      <c r="GA48">
        <v>32.74</v>
      </c>
      <c r="GB48">
        <v>32.6</v>
      </c>
      <c r="GC48">
        <v>32.659999999999997</v>
      </c>
      <c r="GD48">
        <v>32.28</v>
      </c>
      <c r="GE48">
        <v>31.86</v>
      </c>
      <c r="GF48">
        <v>31.85</v>
      </c>
      <c r="GG48">
        <v>32.11</v>
      </c>
      <c r="GH48">
        <v>32.1</v>
      </c>
      <c r="GI48">
        <v>31.76</v>
      </c>
      <c r="GJ48">
        <v>32.1</v>
      </c>
      <c r="GK48">
        <v>32.799999999999997</v>
      </c>
      <c r="GL48">
        <v>32.630000000000003</v>
      </c>
      <c r="GM48">
        <v>33.04</v>
      </c>
      <c r="GN48">
        <v>33.17</v>
      </c>
      <c r="GO48">
        <v>33.14</v>
      </c>
      <c r="GP48">
        <v>33.15</v>
      </c>
      <c r="GQ48">
        <v>33.14</v>
      </c>
      <c r="GR48">
        <v>33.340000000000003</v>
      </c>
      <c r="GS48">
        <v>33.21</v>
      </c>
      <c r="GT48">
        <v>33.65</v>
      </c>
      <c r="GU48">
        <v>33.58</v>
      </c>
      <c r="GV48">
        <v>33.18</v>
      </c>
      <c r="GW48">
        <v>33.14</v>
      </c>
      <c r="GX48">
        <v>32.880000000000003</v>
      </c>
      <c r="GY48">
        <v>32.74</v>
      </c>
      <c r="GZ48">
        <v>32.67</v>
      </c>
      <c r="HA48">
        <v>32.93</v>
      </c>
      <c r="HB48">
        <v>32.85</v>
      </c>
      <c r="HC48">
        <v>33.42</v>
      </c>
      <c r="HD48">
        <v>33.71</v>
      </c>
      <c r="HE48">
        <v>33.9</v>
      </c>
      <c r="HF48">
        <v>33.83</v>
      </c>
      <c r="HG48">
        <v>33.54</v>
      </c>
      <c r="HH48">
        <v>33.590000000000003</v>
      </c>
      <c r="HI48">
        <v>33.74</v>
      </c>
      <c r="HJ48">
        <v>34.14</v>
      </c>
      <c r="HK48">
        <v>34.36</v>
      </c>
      <c r="HL48">
        <v>34.479999999999997</v>
      </c>
      <c r="HM48">
        <v>34.25</v>
      </c>
      <c r="HN48">
        <v>34.58</v>
      </c>
      <c r="HO48">
        <v>34.97</v>
      </c>
      <c r="HP48">
        <v>35.119999999999997</v>
      </c>
      <c r="HQ48">
        <v>35.380000000000003</v>
      </c>
      <c r="HR48">
        <v>35.26</v>
      </c>
      <c r="HS48">
        <v>35.6</v>
      </c>
      <c r="HT48">
        <v>35.369999999999997</v>
      </c>
      <c r="HU48">
        <v>35.58</v>
      </c>
      <c r="HV48">
        <v>35.130000000000003</v>
      </c>
      <c r="HW48">
        <v>35.200000000000003</v>
      </c>
      <c r="HX48">
        <v>35.33</v>
      </c>
      <c r="HY48">
        <v>35.33</v>
      </c>
      <c r="HZ48">
        <v>35.03</v>
      </c>
      <c r="IA48">
        <v>35.049999999999997</v>
      </c>
      <c r="IB48">
        <v>34.909999999999997</v>
      </c>
      <c r="IC48">
        <v>35.4</v>
      </c>
      <c r="ID48">
        <v>35.08</v>
      </c>
      <c r="IE48">
        <v>34.82</v>
      </c>
      <c r="IF48">
        <v>34.85</v>
      </c>
      <c r="IG48">
        <v>34.92</v>
      </c>
      <c r="IH48">
        <v>34.85</v>
      </c>
      <c r="II48">
        <v>34.21</v>
      </c>
      <c r="IJ48">
        <v>34.159999999999997</v>
      </c>
      <c r="IK48">
        <v>33.99</v>
      </c>
      <c r="IL48">
        <v>33.979999999999997</v>
      </c>
      <c r="IM48">
        <v>33.94</v>
      </c>
      <c r="IN48">
        <v>33.619999999999997</v>
      </c>
      <c r="IO48">
        <v>33.950000000000003</v>
      </c>
      <c r="IP48">
        <v>33.83</v>
      </c>
      <c r="IQ48">
        <v>33.99</v>
      </c>
      <c r="IR48">
        <v>34.18</v>
      </c>
      <c r="IS48">
        <v>34.49</v>
      </c>
      <c r="IT48">
        <v>34.51</v>
      </c>
      <c r="IU48">
        <v>34.380000000000003</v>
      </c>
      <c r="IV48">
        <v>34.69</v>
      </c>
      <c r="IW48">
        <v>34.340000000000003</v>
      </c>
      <c r="IX48">
        <v>34.32</v>
      </c>
      <c r="IY48">
        <v>34.229999999999997</v>
      </c>
      <c r="IZ48">
        <v>34.299999999999997</v>
      </c>
      <c r="JA48">
        <v>34.46</v>
      </c>
      <c r="JB48">
        <v>34.69</v>
      </c>
      <c r="JC48">
        <v>34.69</v>
      </c>
      <c r="JD48">
        <v>35.01</v>
      </c>
      <c r="JE48">
        <v>34.83</v>
      </c>
      <c r="JF48">
        <v>34.770000000000003</v>
      </c>
      <c r="JG48">
        <v>34.729999999999997</v>
      </c>
      <c r="JH48">
        <v>34.49</v>
      </c>
      <c r="JI48">
        <v>33.92</v>
      </c>
      <c r="JJ48">
        <v>33.659999999999997</v>
      </c>
      <c r="JK48">
        <v>33.74</v>
      </c>
      <c r="JL48">
        <v>33.29</v>
      </c>
      <c r="JM48">
        <v>33.24</v>
      </c>
      <c r="JN48">
        <v>33.479999999999997</v>
      </c>
      <c r="JO48">
        <v>33.17</v>
      </c>
      <c r="JP48">
        <v>32.89</v>
      </c>
      <c r="JQ48">
        <v>32.369999999999997</v>
      </c>
      <c r="JR48">
        <v>32.61</v>
      </c>
      <c r="JS48">
        <v>32.76</v>
      </c>
      <c r="JT48">
        <v>33.04</v>
      </c>
      <c r="JU48">
        <v>33.06</v>
      </c>
      <c r="JV48">
        <v>33.299999999999997</v>
      </c>
      <c r="JW48">
        <v>33.35</v>
      </c>
      <c r="JX48">
        <v>33.14</v>
      </c>
      <c r="JY48">
        <v>33.21</v>
      </c>
      <c r="JZ48">
        <v>33.56</v>
      </c>
      <c r="KA48">
        <v>33.72</v>
      </c>
      <c r="KB48">
        <v>33.14</v>
      </c>
      <c r="KC48">
        <v>32.700000000000003</v>
      </c>
      <c r="KD48">
        <v>32.200000000000003</v>
      </c>
      <c r="KE48">
        <v>32</v>
      </c>
      <c r="KF48">
        <v>32.22</v>
      </c>
      <c r="KG48">
        <v>32.1</v>
      </c>
      <c r="KH48">
        <v>32.03</v>
      </c>
      <c r="KI48">
        <v>31.45</v>
      </c>
      <c r="KJ48">
        <v>32.01</v>
      </c>
      <c r="KK48">
        <v>32.36</v>
      </c>
      <c r="KL48">
        <v>32.57</v>
      </c>
      <c r="KM48">
        <v>33.340000000000003</v>
      </c>
      <c r="KN48">
        <v>33.78</v>
      </c>
      <c r="KO48">
        <v>33.68</v>
      </c>
      <c r="KP48">
        <v>33.630000000000003</v>
      </c>
      <c r="KQ48">
        <v>33.67</v>
      </c>
      <c r="KR48">
        <v>33.53</v>
      </c>
      <c r="KS48">
        <v>33.909999999999997</v>
      </c>
      <c r="KT48">
        <v>33.86</v>
      </c>
      <c r="KU48">
        <v>34.5</v>
      </c>
      <c r="KV48">
        <v>34.69</v>
      </c>
      <c r="KW48">
        <v>34.83</v>
      </c>
      <c r="KX48">
        <v>35.01</v>
      </c>
      <c r="KY48">
        <v>35.15</v>
      </c>
      <c r="KZ48">
        <v>35.130000000000003</v>
      </c>
      <c r="LA48">
        <v>35.270000000000003</v>
      </c>
      <c r="LB48">
        <v>35.380000000000003</v>
      </c>
      <c r="LC48">
        <v>35.26</v>
      </c>
      <c r="LD48">
        <v>35.25</v>
      </c>
      <c r="LE48">
        <v>35.5</v>
      </c>
      <c r="LF48">
        <v>35.9</v>
      </c>
      <c r="LG48">
        <v>36.17</v>
      </c>
      <c r="LH48">
        <v>36.130000000000003</v>
      </c>
      <c r="LI48">
        <v>35.950000000000003</v>
      </c>
      <c r="LJ48">
        <v>35.770000000000003</v>
      </c>
      <c r="LK48">
        <v>35.94</v>
      </c>
      <c r="LL48">
        <v>36.130000000000003</v>
      </c>
      <c r="LM48">
        <v>36.35</v>
      </c>
      <c r="LN48">
        <v>36.61</v>
      </c>
      <c r="LO48">
        <v>37.200000000000003</v>
      </c>
      <c r="LP48">
        <v>37.57</v>
      </c>
      <c r="LQ48">
        <v>37.35</v>
      </c>
      <c r="LR48">
        <v>37.29</v>
      </c>
      <c r="LS48">
        <v>37.57</v>
      </c>
      <c r="LT48">
        <v>36.9</v>
      </c>
      <c r="LU48">
        <v>37.26</v>
      </c>
      <c r="LV48">
        <v>37.340000000000003</v>
      </c>
      <c r="LW48">
        <v>37.49</v>
      </c>
      <c r="LX48">
        <v>37.61</v>
      </c>
      <c r="LY48">
        <v>37.72</v>
      </c>
      <c r="LZ48">
        <v>37.6</v>
      </c>
      <c r="MA48">
        <v>37.76</v>
      </c>
      <c r="MB48">
        <v>37.44</v>
      </c>
      <c r="MC48">
        <v>37.590000000000003</v>
      </c>
      <c r="MD48">
        <v>37.75</v>
      </c>
      <c r="ME48">
        <v>37.99</v>
      </c>
      <c r="MF48">
        <v>37.75</v>
      </c>
      <c r="MG48">
        <v>37.81</v>
      </c>
      <c r="MH48">
        <v>37.67</v>
      </c>
      <c r="MI48">
        <v>37.6</v>
      </c>
      <c r="MJ48">
        <v>37.340000000000003</v>
      </c>
      <c r="MK48">
        <v>37.270000000000003</v>
      </c>
      <c r="ML48">
        <v>37.33</v>
      </c>
      <c r="MM48">
        <v>37.93</v>
      </c>
      <c r="MN48">
        <v>38.11</v>
      </c>
      <c r="MO48">
        <v>38.17</v>
      </c>
      <c r="MP48">
        <v>38.32</v>
      </c>
      <c r="MQ48">
        <v>38.51</v>
      </c>
      <c r="MR48">
        <v>38.65</v>
      </c>
      <c r="MS48">
        <v>38.75</v>
      </c>
      <c r="MT48">
        <v>39.24</v>
      </c>
      <c r="MU48">
        <v>38.76</v>
      </c>
      <c r="MV48">
        <v>38.82</v>
      </c>
      <c r="MW48">
        <v>38.979999999999997</v>
      </c>
      <c r="MX48">
        <v>38.75</v>
      </c>
      <c r="MY48">
        <v>38.83</v>
      </c>
      <c r="MZ48">
        <v>39.119999999999997</v>
      </c>
      <c r="NA48">
        <v>38.97</v>
      </c>
      <c r="NB48">
        <v>39.08</v>
      </c>
      <c r="NC48">
        <v>39.26</v>
      </c>
      <c r="ND48">
        <v>38.729999999999997</v>
      </c>
      <c r="NE48">
        <v>39.1</v>
      </c>
      <c r="NF48">
        <v>39.770000000000003</v>
      </c>
      <c r="NG48">
        <v>39.630000000000003</v>
      </c>
      <c r="NH48">
        <v>39.520000000000003</v>
      </c>
      <c r="NI48">
        <v>39.64</v>
      </c>
      <c r="NJ48">
        <v>40.1</v>
      </c>
      <c r="NK48">
        <v>40.299999999999997</v>
      </c>
      <c r="NL48">
        <v>40.1</v>
      </c>
      <c r="NM48">
        <v>40.21</v>
      </c>
      <c r="NN48">
        <v>40.36</v>
      </c>
      <c r="NO48">
        <v>40.340000000000003</v>
      </c>
      <c r="NP48">
        <v>40.29</v>
      </c>
      <c r="NQ48">
        <v>40.39</v>
      </c>
      <c r="NR48">
        <v>40.4</v>
      </c>
      <c r="NS48">
        <v>40.61</v>
      </c>
      <c r="NT48">
        <v>40.549999999999997</v>
      </c>
      <c r="NU48">
        <v>40.619999999999997</v>
      </c>
      <c r="NV48">
        <v>40.69</v>
      </c>
      <c r="NW48">
        <v>40.86</v>
      </c>
      <c r="NX48">
        <v>41.16</v>
      </c>
      <c r="NY48">
        <v>40.83</v>
      </c>
      <c r="NZ48">
        <v>40.79</v>
      </c>
      <c r="OA48">
        <v>40.869999999999997</v>
      </c>
      <c r="OB48">
        <v>41.07</v>
      </c>
      <c r="OC48">
        <v>41.56</v>
      </c>
      <c r="OD48">
        <v>41.9</v>
      </c>
      <c r="OE48">
        <v>41.42</v>
      </c>
      <c r="OF48">
        <v>41.26</v>
      </c>
      <c r="OG48">
        <v>41.4</v>
      </c>
      <c r="OH48">
        <v>41.89</v>
      </c>
      <c r="OI48">
        <v>42.12</v>
      </c>
      <c r="OJ48">
        <v>41.89</v>
      </c>
      <c r="OK48">
        <v>41.67</v>
      </c>
      <c r="OL48">
        <v>41.65</v>
      </c>
      <c r="OM48">
        <v>41.18</v>
      </c>
      <c r="ON48">
        <v>41.57</v>
      </c>
      <c r="OO48">
        <v>41.765000000000001</v>
      </c>
      <c r="OP48" t="str">
        <v>Close</v>
      </c>
    </row>
    <row r="49" spans="1:406" x14ac:dyDescent="0.2">
      <c r="A49" t="s">
        <v>77</v>
      </c>
      <c r="B49" t="str">
        <v>Energy Select Sector SPDR Fund</v>
      </c>
      <c r="D49" s="5">
        <v>97.77</v>
      </c>
      <c r="E49" s="6">
        <v>-0.31609999999999999</v>
      </c>
      <c r="F49">
        <v>98.47</v>
      </c>
      <c r="G49">
        <v>76.25</v>
      </c>
      <c r="H49" s="7">
        <v>16476537</v>
      </c>
      <c r="I49" s="2">
        <f t="shared" si="12"/>
        <v>0.15376445598300686</v>
      </c>
      <c r="J49" s="2">
        <f t="shared" si="13"/>
        <v>0.21925374561297351</v>
      </c>
      <c r="K49" s="2">
        <f t="shared" si="14"/>
        <v>0.2576573357055334</v>
      </c>
      <c r="L49" s="2">
        <f t="shared" si="15"/>
        <v>0.11624309012344214</v>
      </c>
      <c r="M49" s="4">
        <f t="shared" si="1"/>
        <v>5.2891204214614365E-2</v>
      </c>
      <c r="N49" s="4">
        <f t="shared" si="2"/>
        <v>-0.1457716293729292</v>
      </c>
      <c r="O49" s="4">
        <f t="shared" si="3"/>
        <v>0.14327464962332725</v>
      </c>
      <c r="P49" s="4">
        <f t="shared" si="4"/>
        <v>-2.9915866847771921E-2</v>
      </c>
      <c r="Q49" t="str">
        <v>Equity</v>
      </c>
      <c r="R49" s="7">
        <v>39274948474.090401</v>
      </c>
      <c r="S49" t="str">
        <v>81369Y506</v>
      </c>
      <c r="T49" t="str">
        <v>In seeking to track the performance of the index, the fund employs a replication strategy. It generally invests substantially all, but at least 95%, of its total assets in the securities comprising the index. The index includes companies that have been identified as Energy companies by the GICS®, including securities of companies from the following industries: oil, gas and consumable fuels; and energy equipment and services. It is non-diversified.</v>
      </c>
      <c r="U49" t="str">
        <v>US</v>
      </c>
      <c r="V49" s="2">
        <v>8.9999999999999998E-4</v>
      </c>
      <c r="W49" t="str">
        <v>1998-12-16</v>
      </c>
      <c r="X49" t="str">
        <v>US81369Y5069</v>
      </c>
      <c r="Y49" s="7">
        <v>94.403519000000003</v>
      </c>
      <c r="Z49" t="str">
        <v>USD</v>
      </c>
      <c r="AA49" s="2"/>
      <c r="AB49" s="2"/>
      <c r="AD49" s="7">
        <f t="shared" si="5"/>
        <v>0</v>
      </c>
      <c r="AE49" s="7">
        <f t="shared" si="6"/>
        <v>2.9769369999999999</v>
      </c>
      <c r="AF49" s="7">
        <f t="shared" si="7"/>
        <v>8.5349369999999993</v>
      </c>
      <c r="AG49" s="7">
        <f t="shared" si="8"/>
        <v>14.700497</v>
      </c>
      <c r="AH49" s="7">
        <f>SUM([1]!_xldudf_WISEPRICE($A49,"close",,DATE(YEAR($B$1),1,2)))</f>
        <v>84.74</v>
      </c>
      <c r="AI49" s="7">
        <f t="shared" si="9"/>
        <v>82.63</v>
      </c>
      <c r="AJ49" s="7">
        <f t="shared" si="10"/>
        <v>53.44</v>
      </c>
      <c r="AK49" s="7">
        <f t="shared" si="11"/>
        <v>64.900000000000006</v>
      </c>
      <c r="AO49" cm="1">
        <f t="array" ref="AO49:OP49">TRANSPOSE(INDEX(_xlfn._xlws.SORT(_xldudf_WISEPRICE(A49,"close",365)),,2))</f>
        <v>87.34</v>
      </c>
      <c r="AP49">
        <v>87.43</v>
      </c>
      <c r="AQ49">
        <v>88.62</v>
      </c>
      <c r="AR49">
        <v>88.94</v>
      </c>
      <c r="AS49">
        <v>89.25</v>
      </c>
      <c r="AT49">
        <v>90</v>
      </c>
      <c r="AU49">
        <v>90.87</v>
      </c>
      <c r="AV49">
        <v>88.68</v>
      </c>
      <c r="AW49">
        <v>90.32</v>
      </c>
      <c r="AX49">
        <v>91.42</v>
      </c>
      <c r="AY49">
        <v>92.99</v>
      </c>
      <c r="AZ49">
        <v>93.08</v>
      </c>
      <c r="BA49">
        <v>88.53</v>
      </c>
      <c r="BB49">
        <v>90.5</v>
      </c>
      <c r="BC49">
        <v>93.13</v>
      </c>
      <c r="BD49">
        <v>93.1</v>
      </c>
      <c r="BE49">
        <v>94.08</v>
      </c>
      <c r="BF49">
        <v>92.16</v>
      </c>
      <c r="BG49">
        <v>92.36</v>
      </c>
      <c r="BH49">
        <v>91.63</v>
      </c>
      <c r="BI49">
        <v>90.39</v>
      </c>
      <c r="BJ49">
        <v>93.22</v>
      </c>
      <c r="BK49">
        <v>92.21</v>
      </c>
      <c r="BL49">
        <v>91.87</v>
      </c>
      <c r="BM49">
        <v>89.35</v>
      </c>
      <c r="BN49">
        <v>90.7</v>
      </c>
      <c r="BO49">
        <v>91.15</v>
      </c>
      <c r="BP49">
        <v>90.85</v>
      </c>
      <c r="BQ49">
        <v>90.31</v>
      </c>
      <c r="BR49">
        <v>87.63</v>
      </c>
      <c r="BS49">
        <v>85.32</v>
      </c>
      <c r="BT49">
        <v>85.12</v>
      </c>
      <c r="BU49">
        <v>84.74</v>
      </c>
      <c r="BV49">
        <v>82.68</v>
      </c>
      <c r="BW49">
        <v>84.85</v>
      </c>
      <c r="BX49">
        <v>86.46</v>
      </c>
      <c r="BY49">
        <v>85.93</v>
      </c>
      <c r="BZ49">
        <v>85.41</v>
      </c>
      <c r="CA49">
        <v>84.36</v>
      </c>
      <c r="CB49">
        <v>83.49</v>
      </c>
      <c r="CC49">
        <v>84.75</v>
      </c>
      <c r="CD49">
        <v>86.36</v>
      </c>
      <c r="CE49">
        <v>84.37</v>
      </c>
      <c r="CF49">
        <v>87.06</v>
      </c>
      <c r="CG49">
        <v>87.99</v>
      </c>
      <c r="CH49">
        <v>86.02</v>
      </c>
      <c r="CI49">
        <v>86.92</v>
      </c>
      <c r="CJ49">
        <v>87.47</v>
      </c>
      <c r="CK49">
        <v>84.4</v>
      </c>
      <c r="CL49">
        <v>84.39</v>
      </c>
      <c r="CM49">
        <v>85.93</v>
      </c>
      <c r="CN49">
        <v>87.56</v>
      </c>
      <c r="CO49">
        <v>87.25</v>
      </c>
      <c r="CP49">
        <v>87.87</v>
      </c>
      <c r="CQ49">
        <v>88.14</v>
      </c>
      <c r="CR49">
        <v>89.82</v>
      </c>
      <c r="CS49">
        <v>89.95</v>
      </c>
      <c r="CT49">
        <v>90.14</v>
      </c>
      <c r="CU49">
        <v>88.49</v>
      </c>
      <c r="CV49">
        <v>89.59</v>
      </c>
      <c r="CW49">
        <v>90.48</v>
      </c>
      <c r="CX49">
        <v>90.6</v>
      </c>
      <c r="CY49">
        <v>90.25</v>
      </c>
      <c r="CZ49">
        <v>90.26</v>
      </c>
      <c r="DA49">
        <v>93.11</v>
      </c>
      <c r="DB49">
        <v>91.23</v>
      </c>
      <c r="DC49">
        <v>89.14</v>
      </c>
      <c r="DD49">
        <v>89.93</v>
      </c>
      <c r="DE49">
        <v>88.16</v>
      </c>
      <c r="DF49">
        <v>86.15</v>
      </c>
      <c r="DG49">
        <v>85.96</v>
      </c>
      <c r="DH49">
        <v>85.57</v>
      </c>
      <c r="DI49">
        <v>88.35</v>
      </c>
      <c r="DJ49">
        <v>87.56</v>
      </c>
      <c r="DK49">
        <v>86.81</v>
      </c>
      <c r="DL49">
        <v>90.21</v>
      </c>
      <c r="DM49">
        <v>89.98</v>
      </c>
      <c r="DN49">
        <v>90.01</v>
      </c>
      <c r="DO49">
        <v>88.48</v>
      </c>
      <c r="DP49">
        <v>87.61</v>
      </c>
      <c r="DQ49">
        <v>84.49</v>
      </c>
      <c r="DR49">
        <v>84.07</v>
      </c>
      <c r="DS49">
        <v>83.51</v>
      </c>
      <c r="DT49">
        <v>84.77</v>
      </c>
      <c r="DU49">
        <v>84.66</v>
      </c>
      <c r="DV49">
        <v>84.91</v>
      </c>
      <c r="DW49">
        <v>83.69</v>
      </c>
      <c r="DX49">
        <v>85.34</v>
      </c>
      <c r="DY49">
        <v>86.09</v>
      </c>
      <c r="DZ49">
        <v>87.26</v>
      </c>
      <c r="EA49">
        <v>87.3</v>
      </c>
      <c r="EB49">
        <v>85.78</v>
      </c>
      <c r="EC49">
        <v>84.9</v>
      </c>
      <c r="ED49">
        <v>83.7</v>
      </c>
      <c r="EE49">
        <v>82.63</v>
      </c>
      <c r="EF49">
        <v>80.95</v>
      </c>
      <c r="EG49">
        <v>81.75</v>
      </c>
      <c r="EH49">
        <v>77.36</v>
      </c>
      <c r="EI49">
        <v>78.2</v>
      </c>
      <c r="EJ49">
        <v>76.97</v>
      </c>
      <c r="EK49">
        <v>77.7</v>
      </c>
      <c r="EL49">
        <v>80.39</v>
      </c>
      <c r="EM49">
        <v>78.680000000000007</v>
      </c>
      <c r="EN49">
        <v>77.59</v>
      </c>
      <c r="EO49">
        <v>77.89</v>
      </c>
      <c r="EP49">
        <v>79.55</v>
      </c>
      <c r="EQ49">
        <v>80.78</v>
      </c>
      <c r="ER49">
        <v>81.900000000000006</v>
      </c>
      <c r="ES49">
        <v>82.26</v>
      </c>
      <c r="ET49">
        <v>82.83</v>
      </c>
      <c r="EU49">
        <v>86.58</v>
      </c>
      <c r="EV49">
        <v>85.01</v>
      </c>
      <c r="EW49">
        <v>86.29</v>
      </c>
      <c r="EX49">
        <v>84.98</v>
      </c>
      <c r="EY49">
        <v>85.66</v>
      </c>
      <c r="EZ49">
        <v>86.47</v>
      </c>
      <c r="FA49">
        <v>86.53</v>
      </c>
      <c r="FB49">
        <v>87.07</v>
      </c>
      <c r="FC49">
        <v>87.23</v>
      </c>
      <c r="FD49">
        <v>86.2</v>
      </c>
      <c r="FE49">
        <v>86.54</v>
      </c>
      <c r="FF49">
        <v>86.24</v>
      </c>
      <c r="FG49">
        <v>85.48</v>
      </c>
      <c r="FH49">
        <v>84.98</v>
      </c>
      <c r="FI49">
        <v>86.28</v>
      </c>
      <c r="FJ49">
        <v>84.66</v>
      </c>
      <c r="FK49">
        <v>83.53</v>
      </c>
      <c r="FL49">
        <v>83.83</v>
      </c>
      <c r="FM49">
        <v>85.13</v>
      </c>
      <c r="FN49">
        <v>84.17</v>
      </c>
      <c r="FO49">
        <v>80.510000000000005</v>
      </c>
      <c r="FP49">
        <v>78.989999999999995</v>
      </c>
      <c r="FQ49">
        <v>78.11</v>
      </c>
      <c r="FR49">
        <v>80.23</v>
      </c>
      <c r="FS49">
        <v>80.23</v>
      </c>
      <c r="FT49">
        <v>80.260000000000005</v>
      </c>
      <c r="FU49">
        <v>79.349999999999994</v>
      </c>
      <c r="FV49">
        <v>78.400000000000006</v>
      </c>
      <c r="FW49">
        <v>78.52</v>
      </c>
      <c r="FX49">
        <v>78.92</v>
      </c>
      <c r="FY49">
        <v>76.98</v>
      </c>
      <c r="FZ49">
        <v>78.459999999999994</v>
      </c>
      <c r="GA49">
        <v>79.03</v>
      </c>
      <c r="GB49">
        <v>79.64</v>
      </c>
      <c r="GC49">
        <v>79.31</v>
      </c>
      <c r="GD49">
        <v>80.16</v>
      </c>
      <c r="GE49">
        <v>80.510000000000005</v>
      </c>
      <c r="GF49">
        <v>79.08</v>
      </c>
      <c r="GG49">
        <v>78.77</v>
      </c>
      <c r="GH49">
        <v>77.959999999999994</v>
      </c>
      <c r="GI49">
        <v>76.59</v>
      </c>
      <c r="GJ49">
        <v>77.540000000000006</v>
      </c>
      <c r="GK49">
        <v>79.900000000000006</v>
      </c>
      <c r="GL49">
        <v>79.37</v>
      </c>
      <c r="GM49">
        <v>80.010000000000005</v>
      </c>
      <c r="GN49">
        <v>82.13</v>
      </c>
      <c r="GO49">
        <v>81.78</v>
      </c>
      <c r="GP49">
        <v>81.33</v>
      </c>
      <c r="GQ49">
        <v>80.55</v>
      </c>
      <c r="GR49">
        <v>80.930000000000007</v>
      </c>
      <c r="GS49">
        <v>80.099999999999994</v>
      </c>
      <c r="GT49">
        <v>80.98</v>
      </c>
      <c r="GU49">
        <v>80.86</v>
      </c>
      <c r="GV49">
        <v>78.36</v>
      </c>
      <c r="GW49">
        <v>78.98</v>
      </c>
      <c r="GX49">
        <v>77.92</v>
      </c>
      <c r="GY49">
        <v>77.36</v>
      </c>
      <c r="GZ49">
        <v>78.75</v>
      </c>
      <c r="HA49">
        <v>78.930000000000007</v>
      </c>
      <c r="HB49">
        <v>79.73</v>
      </c>
      <c r="HC49">
        <v>80.650000000000006</v>
      </c>
      <c r="HD49">
        <v>81.17</v>
      </c>
      <c r="HE49">
        <v>81.36</v>
      </c>
      <c r="HF49">
        <v>80.91</v>
      </c>
      <c r="HG49">
        <v>79.09</v>
      </c>
      <c r="HH49">
        <v>80.790000000000006</v>
      </c>
      <c r="HI49">
        <v>81.42</v>
      </c>
      <c r="HJ49">
        <v>83.21</v>
      </c>
      <c r="HK49">
        <v>83.98</v>
      </c>
      <c r="HL49">
        <v>83.66</v>
      </c>
      <c r="HM49">
        <v>81.45</v>
      </c>
      <c r="HN49">
        <v>81.290000000000006</v>
      </c>
      <c r="HO49">
        <v>82.11</v>
      </c>
      <c r="HP49">
        <v>82.59</v>
      </c>
      <c r="HQ49">
        <v>83.56</v>
      </c>
      <c r="HR49">
        <v>84.3</v>
      </c>
      <c r="HS49">
        <v>85.66</v>
      </c>
      <c r="HT49">
        <v>86.11</v>
      </c>
      <c r="HU49">
        <v>86.14</v>
      </c>
      <c r="HV49">
        <v>85.59</v>
      </c>
      <c r="HW49">
        <v>85.85</v>
      </c>
      <c r="HX49">
        <v>87.48</v>
      </c>
      <c r="HY49">
        <v>87.07</v>
      </c>
      <c r="HZ49">
        <v>85.93</v>
      </c>
      <c r="IA49">
        <v>86.8</v>
      </c>
      <c r="IB49">
        <v>86.92</v>
      </c>
      <c r="IC49">
        <v>87.02</v>
      </c>
      <c r="ID49">
        <v>87.45</v>
      </c>
      <c r="IE49">
        <v>88.55</v>
      </c>
      <c r="IF49">
        <v>88.54</v>
      </c>
      <c r="IG49">
        <v>89.9</v>
      </c>
      <c r="IH49">
        <v>89.52</v>
      </c>
      <c r="II49">
        <v>87.66</v>
      </c>
      <c r="IJ49">
        <v>86.9</v>
      </c>
      <c r="IK49">
        <v>87.94</v>
      </c>
      <c r="IL49">
        <v>88.81</v>
      </c>
      <c r="IM49">
        <v>88.25</v>
      </c>
      <c r="IN49">
        <v>87.57</v>
      </c>
      <c r="IO49">
        <v>87.35</v>
      </c>
      <c r="IP49">
        <v>86.75</v>
      </c>
      <c r="IQ49">
        <v>87.59</v>
      </c>
      <c r="IR49">
        <v>88.18</v>
      </c>
      <c r="IS49">
        <v>88.42</v>
      </c>
      <c r="IT49">
        <v>88.86</v>
      </c>
      <c r="IU49">
        <v>88.92</v>
      </c>
      <c r="IV49">
        <v>90.74</v>
      </c>
      <c r="IW49">
        <v>91.22</v>
      </c>
      <c r="IX49">
        <v>91.26</v>
      </c>
      <c r="IY49">
        <v>91.17</v>
      </c>
      <c r="IZ49">
        <v>92.05</v>
      </c>
      <c r="JA49">
        <v>90.84</v>
      </c>
      <c r="JB49">
        <v>92.98</v>
      </c>
      <c r="JC49">
        <v>92.28</v>
      </c>
      <c r="JD49">
        <v>93.36</v>
      </c>
      <c r="JE49">
        <v>92.01</v>
      </c>
      <c r="JF49">
        <v>92.11</v>
      </c>
      <c r="JG49">
        <v>91.25</v>
      </c>
      <c r="JH49">
        <v>90.4</v>
      </c>
      <c r="JI49">
        <v>89.16</v>
      </c>
      <c r="JJ49">
        <v>89.31</v>
      </c>
      <c r="JK49">
        <v>90.43</v>
      </c>
      <c r="JL49">
        <v>89.91</v>
      </c>
      <c r="JM49">
        <v>92.15</v>
      </c>
      <c r="JN49">
        <v>92.25</v>
      </c>
      <c r="JO49">
        <v>90.39</v>
      </c>
      <c r="JP49">
        <v>88.59</v>
      </c>
      <c r="JQ49">
        <v>88.53</v>
      </c>
      <c r="JR49">
        <v>85.75</v>
      </c>
      <c r="JS49">
        <v>85.22</v>
      </c>
      <c r="JT49">
        <v>85.73</v>
      </c>
      <c r="JU49">
        <v>88.59</v>
      </c>
      <c r="JV49">
        <v>88.7</v>
      </c>
      <c r="JW49">
        <v>87.56</v>
      </c>
      <c r="JX49">
        <v>87.66</v>
      </c>
      <c r="JY49">
        <v>89.59</v>
      </c>
      <c r="JZ49">
        <v>90.19</v>
      </c>
      <c r="KA49">
        <v>91.13</v>
      </c>
      <c r="KB49">
        <v>91.96</v>
      </c>
      <c r="KC49">
        <v>91.8</v>
      </c>
      <c r="KD49">
        <v>90.26</v>
      </c>
      <c r="KE49">
        <v>88.8</v>
      </c>
      <c r="KF49">
        <v>87.55</v>
      </c>
      <c r="KG49">
        <v>87.39</v>
      </c>
      <c r="KH49">
        <v>86.71</v>
      </c>
      <c r="KI49">
        <v>84.63</v>
      </c>
      <c r="KJ49">
        <v>84.91</v>
      </c>
      <c r="KK49">
        <v>85.19</v>
      </c>
      <c r="KL49">
        <v>84.99</v>
      </c>
      <c r="KM49">
        <v>87.56</v>
      </c>
      <c r="KN49">
        <v>86.68</v>
      </c>
      <c r="KO49">
        <v>85.7</v>
      </c>
      <c r="KP49">
        <v>83.8</v>
      </c>
      <c r="KQ49">
        <v>82.75</v>
      </c>
      <c r="KR49">
        <v>82.5</v>
      </c>
      <c r="KS49">
        <v>83.41</v>
      </c>
      <c r="KT49">
        <v>84.01</v>
      </c>
      <c r="KU49">
        <v>84.76</v>
      </c>
      <c r="KV49">
        <v>84.6</v>
      </c>
      <c r="KW49">
        <v>82.95</v>
      </c>
      <c r="KX49">
        <v>84.69</v>
      </c>
      <c r="KY49">
        <v>84.81</v>
      </c>
      <c r="KZ49">
        <v>84.62</v>
      </c>
      <c r="LA49">
        <v>84.58</v>
      </c>
      <c r="LB49">
        <v>84.93</v>
      </c>
      <c r="LC49">
        <v>84.63</v>
      </c>
      <c r="LD49">
        <v>84.65</v>
      </c>
      <c r="LE49">
        <v>84.02</v>
      </c>
      <c r="LF49">
        <v>84.58</v>
      </c>
      <c r="LG49">
        <v>85.02</v>
      </c>
      <c r="LH49">
        <v>84.63</v>
      </c>
      <c r="LI49">
        <v>83.15</v>
      </c>
      <c r="LJ49">
        <v>81.91</v>
      </c>
      <c r="LK49">
        <v>81.349999999999994</v>
      </c>
      <c r="LL49">
        <v>82.23</v>
      </c>
      <c r="LM49">
        <v>82.33</v>
      </c>
      <c r="LN49">
        <v>81.2</v>
      </c>
      <c r="LO49">
        <v>82.33</v>
      </c>
      <c r="LP49">
        <v>84.75</v>
      </c>
      <c r="LQ49">
        <v>84.3</v>
      </c>
      <c r="LR49">
        <v>84.18</v>
      </c>
      <c r="LS49">
        <v>85.19</v>
      </c>
      <c r="LT49">
        <v>84.4</v>
      </c>
      <c r="LU49">
        <v>84.73</v>
      </c>
      <c r="LV49">
        <v>84.98</v>
      </c>
      <c r="LW49">
        <v>85.71</v>
      </c>
      <c r="LX49">
        <v>85.33</v>
      </c>
      <c r="LY49">
        <v>84.03</v>
      </c>
      <c r="LZ49">
        <v>83.84</v>
      </c>
      <c r="MA49">
        <v>84.74</v>
      </c>
      <c r="MB49">
        <v>86.12</v>
      </c>
      <c r="MC49">
        <v>84.61</v>
      </c>
      <c r="MD49">
        <v>84.68</v>
      </c>
      <c r="ME49">
        <v>83.7</v>
      </c>
      <c r="MF49">
        <v>82.36</v>
      </c>
      <c r="MG49">
        <v>81.55</v>
      </c>
      <c r="MH49">
        <v>81.760000000000005</v>
      </c>
      <c r="MI49">
        <v>82.68</v>
      </c>
      <c r="MJ49">
        <v>80.709999999999994</v>
      </c>
      <c r="MK49">
        <v>80.040000000000006</v>
      </c>
      <c r="ML49">
        <v>79.91</v>
      </c>
      <c r="MM49">
        <v>80.17</v>
      </c>
      <c r="MN49">
        <v>80.47</v>
      </c>
      <c r="MO49">
        <v>80.64</v>
      </c>
      <c r="MP49">
        <v>81.790000000000006</v>
      </c>
      <c r="MQ49">
        <v>83.63</v>
      </c>
      <c r="MR49">
        <v>84.25</v>
      </c>
      <c r="MS49">
        <v>84.13</v>
      </c>
      <c r="MT49">
        <v>85</v>
      </c>
      <c r="MU49">
        <v>83.41</v>
      </c>
      <c r="MV49">
        <v>83.4</v>
      </c>
      <c r="MW49">
        <v>83.52</v>
      </c>
      <c r="MX49">
        <v>83.31</v>
      </c>
      <c r="MY49">
        <v>83.58</v>
      </c>
      <c r="MZ49">
        <v>83.75</v>
      </c>
      <c r="NA49">
        <v>84.61</v>
      </c>
      <c r="NB49">
        <v>83.31</v>
      </c>
      <c r="NC49">
        <v>84.23</v>
      </c>
      <c r="ND49">
        <v>83.38</v>
      </c>
      <c r="NE49">
        <v>83.3</v>
      </c>
      <c r="NF49">
        <v>85.62</v>
      </c>
      <c r="NG49">
        <v>85.57</v>
      </c>
      <c r="NH49">
        <v>84.79</v>
      </c>
      <c r="NI49">
        <v>86.38</v>
      </c>
      <c r="NJ49">
        <v>86.53</v>
      </c>
      <c r="NK49">
        <v>85.96</v>
      </c>
      <c r="NL49">
        <v>86.26</v>
      </c>
      <c r="NM49">
        <v>85.89</v>
      </c>
      <c r="NN49">
        <v>85.72</v>
      </c>
      <c r="NO49">
        <v>86.14</v>
      </c>
      <c r="NP49">
        <v>87.14</v>
      </c>
      <c r="NQ49">
        <v>86.21</v>
      </c>
      <c r="NR49">
        <v>86.85</v>
      </c>
      <c r="NS49">
        <v>87.12</v>
      </c>
      <c r="NT49">
        <v>87.86</v>
      </c>
      <c r="NU49">
        <v>88.17</v>
      </c>
      <c r="NV49">
        <v>89.08</v>
      </c>
      <c r="NW49">
        <v>88.94</v>
      </c>
      <c r="NX49">
        <v>90.36</v>
      </c>
      <c r="NY49">
        <v>91.29</v>
      </c>
      <c r="NZ49">
        <v>91.56</v>
      </c>
      <c r="OA49">
        <v>91.14</v>
      </c>
      <c r="OB49">
        <v>92.18</v>
      </c>
      <c r="OC49">
        <v>92.05</v>
      </c>
      <c r="OD49">
        <v>92.6</v>
      </c>
      <c r="OE49">
        <v>92.4</v>
      </c>
      <c r="OF49">
        <v>93.26</v>
      </c>
      <c r="OG49">
        <v>92.54</v>
      </c>
      <c r="OH49">
        <v>93.4</v>
      </c>
      <c r="OI49">
        <v>94.41</v>
      </c>
      <c r="OJ49">
        <v>95.11</v>
      </c>
      <c r="OK49">
        <v>96.44</v>
      </c>
      <c r="OL49">
        <v>97.1</v>
      </c>
      <c r="OM49">
        <v>97.04</v>
      </c>
      <c r="ON49">
        <v>98.08</v>
      </c>
      <c r="OO49">
        <v>97.855000000000004</v>
      </c>
      <c r="OP49" t="str">
        <v>Close</v>
      </c>
    </row>
    <row r="50" spans="1:406" x14ac:dyDescent="0.2">
      <c r="A50" t="s">
        <v>78</v>
      </c>
      <c r="B50" t="str">
        <v>Schwab International Equity ETF</v>
      </c>
      <c r="D50" s="5">
        <v>38.864800000000002</v>
      </c>
      <c r="E50" s="6">
        <v>0.52969999999999995</v>
      </c>
      <c r="F50">
        <v>39.130000000000003</v>
      </c>
      <c r="G50">
        <v>32.29</v>
      </c>
      <c r="H50" s="7">
        <v>3697604</v>
      </c>
      <c r="I50" s="2">
        <f t="shared" si="12"/>
        <v>6.2750888706590166E-2</v>
      </c>
      <c r="J50" s="2">
        <f t="shared" si="13"/>
        <v>0.19287164179104499</v>
      </c>
      <c r="K50" s="2">
        <f t="shared" si="14"/>
        <v>3.9548357335558171E-2</v>
      </c>
      <c r="L50" s="2">
        <f t="shared" si="15"/>
        <v>7.2071681733664184E-2</v>
      </c>
      <c r="M50" s="4">
        <f t="shared" si="1"/>
        <v>-3.8122363061802333E-2</v>
      </c>
      <c r="N50" s="4">
        <f t="shared" si="2"/>
        <v>-0.17215373319485772</v>
      </c>
      <c r="O50" s="4">
        <f t="shared" si="3"/>
        <v>-7.4834328746647971E-2</v>
      </c>
      <c r="P50" s="4">
        <f t="shared" si="4"/>
        <v>-7.4087275237549877E-2</v>
      </c>
      <c r="Q50" t="str">
        <v>Equity</v>
      </c>
      <c r="R50" s="7">
        <v>37057467000</v>
      </c>
      <c r="S50" t="str">
        <v>808524805</v>
      </c>
      <c r="T50" t="str">
        <v>The index is comprised of large and mid capitalization companies in developed countries outside the United States, as defined by the index provider. The index defines the large and mid capitalization universe as approximately the top 90% of the eligible universe. The fund will invest at least 90% of its net assets in stocks, including depositary receipts representing securities of the index; such depositary receipts may be in the form of American Depositary Receipts, Global Depositary Receipts and European Depositary Receipts.</v>
      </c>
      <c r="U50" t="str">
        <v>US</v>
      </c>
      <c r="V50" s="2">
        <v>5.9999999999999995E-4</v>
      </c>
      <c r="W50" t="str">
        <v>2009-11-03</v>
      </c>
      <c r="X50" t="str">
        <v>US8085248057</v>
      </c>
      <c r="Y50" s="7">
        <v>38.51</v>
      </c>
      <c r="Z50" t="str">
        <v>USD</v>
      </c>
      <c r="AA50" s="2"/>
      <c r="AB50" s="2"/>
      <c r="AD50" s="7">
        <f t="shared" si="5"/>
        <v>0</v>
      </c>
      <c r="AE50" s="7">
        <f t="shared" si="6"/>
        <v>1.0964</v>
      </c>
      <c r="AF50" s="7">
        <f t="shared" si="7"/>
        <v>3.2402000000000006</v>
      </c>
      <c r="AG50" s="7">
        <f t="shared" si="8"/>
        <v>4.9802</v>
      </c>
      <c r="AH50" s="7">
        <f>SUM([1]!_xldudf_WISEPRICE($A50,"close",,DATE(YEAR($B$1),1,2)))</f>
        <v>36.57</v>
      </c>
      <c r="AI50" s="7">
        <f t="shared" si="9"/>
        <v>33.5</v>
      </c>
      <c r="AJ50" s="7">
        <f t="shared" si="10"/>
        <v>37.479999999999997</v>
      </c>
      <c r="AK50" s="7">
        <f t="shared" si="11"/>
        <v>30.96</v>
      </c>
      <c r="AO50" cm="1">
        <f t="array" ref="AO50:OP50">TRANSPOSE(INDEX(_xlfn._xlws.SORT(_xldudf_WISEPRICE(A50,"close",365)),,2))</f>
        <v>29.11</v>
      </c>
      <c r="AP50">
        <v>29.73</v>
      </c>
      <c r="AQ50">
        <v>30.03</v>
      </c>
      <c r="AR50">
        <v>29.78</v>
      </c>
      <c r="AS50">
        <v>30.03</v>
      </c>
      <c r="AT50">
        <v>29.79</v>
      </c>
      <c r="AU50">
        <v>30.06</v>
      </c>
      <c r="AV50">
        <v>29.61</v>
      </c>
      <c r="AW50">
        <v>29.39</v>
      </c>
      <c r="AX50">
        <v>30.5</v>
      </c>
      <c r="AY50">
        <v>30.62</v>
      </c>
      <c r="AZ50">
        <v>30.99</v>
      </c>
      <c r="BA50">
        <v>30.56</v>
      </c>
      <c r="BB50">
        <v>32.22</v>
      </c>
      <c r="BC50">
        <v>32.86</v>
      </c>
      <c r="BD50">
        <v>32.49</v>
      </c>
      <c r="BE50">
        <v>32.71</v>
      </c>
      <c r="BF50">
        <v>32.6</v>
      </c>
      <c r="BG50">
        <v>32.58</v>
      </c>
      <c r="BH50">
        <v>32.630000000000003</v>
      </c>
      <c r="BI50">
        <v>32.369999999999997</v>
      </c>
      <c r="BJ50">
        <v>32.85</v>
      </c>
      <c r="BK50">
        <v>33.19</v>
      </c>
      <c r="BL50">
        <v>33.340000000000003</v>
      </c>
      <c r="BM50">
        <v>32.9</v>
      </c>
      <c r="BN50">
        <v>32.99</v>
      </c>
      <c r="BO50">
        <v>33.58</v>
      </c>
      <c r="BP50">
        <v>33.869999999999997</v>
      </c>
      <c r="BQ50">
        <v>33.85</v>
      </c>
      <c r="BR50">
        <v>33.33</v>
      </c>
      <c r="BS50">
        <v>33.15</v>
      </c>
      <c r="BT50">
        <v>32.54</v>
      </c>
      <c r="BU50">
        <v>32.69</v>
      </c>
      <c r="BV50">
        <v>32.71</v>
      </c>
      <c r="BW50">
        <v>32.81</v>
      </c>
      <c r="BX50">
        <v>33.26</v>
      </c>
      <c r="BY50">
        <v>33.200000000000003</v>
      </c>
      <c r="BZ50">
        <v>32.36</v>
      </c>
      <c r="CA50">
        <v>32.119999999999997</v>
      </c>
      <c r="CB50">
        <v>32.04</v>
      </c>
      <c r="CC50">
        <v>32.200000000000003</v>
      </c>
      <c r="CD50">
        <v>32.51</v>
      </c>
      <c r="CE50">
        <v>32.24</v>
      </c>
      <c r="CF50">
        <v>32.380000000000003</v>
      </c>
      <c r="CG50">
        <v>32.43</v>
      </c>
      <c r="CH50">
        <v>32.06</v>
      </c>
      <c r="CI50">
        <v>32.53</v>
      </c>
      <c r="CJ50">
        <v>32.21</v>
      </c>
      <c r="CK50">
        <v>32.42</v>
      </c>
      <c r="CL50">
        <v>32.89</v>
      </c>
      <c r="CM50">
        <v>32.56</v>
      </c>
      <c r="CN50">
        <v>33.409999999999997</v>
      </c>
      <c r="CO50">
        <v>33.590000000000003</v>
      </c>
      <c r="CP50">
        <v>33.68</v>
      </c>
      <c r="CQ50">
        <v>33.909999999999997</v>
      </c>
      <c r="CR50">
        <v>34.39</v>
      </c>
      <c r="CS50">
        <v>34.57</v>
      </c>
      <c r="CT50">
        <v>34.700000000000003</v>
      </c>
      <c r="CU50">
        <v>34.51</v>
      </c>
      <c r="CV50">
        <v>34.51</v>
      </c>
      <c r="CW50">
        <v>34.840000000000003</v>
      </c>
      <c r="CX50">
        <v>34.979999999999997</v>
      </c>
      <c r="CY50">
        <v>34.94</v>
      </c>
      <c r="CZ50">
        <v>35.15</v>
      </c>
      <c r="DA50">
        <v>35.229999999999997</v>
      </c>
      <c r="DB50">
        <v>35.18</v>
      </c>
      <c r="DC50">
        <v>34.93</v>
      </c>
      <c r="DD50">
        <v>35.119999999999997</v>
      </c>
      <c r="DE50">
        <v>35.44</v>
      </c>
      <c r="DF50">
        <v>35.409999999999997</v>
      </c>
      <c r="DG50">
        <v>35.049999999999997</v>
      </c>
      <c r="DH50">
        <v>34.68</v>
      </c>
      <c r="DI50">
        <v>34.979999999999997</v>
      </c>
      <c r="DJ50">
        <v>34.79</v>
      </c>
      <c r="DK50">
        <v>34.83</v>
      </c>
      <c r="DL50">
        <v>34.71</v>
      </c>
      <c r="DM50">
        <v>35.03</v>
      </c>
      <c r="DN50">
        <v>35.08</v>
      </c>
      <c r="DO50">
        <v>34.880000000000003</v>
      </c>
      <c r="DP50">
        <v>34.72</v>
      </c>
      <c r="DQ50">
        <v>34.770000000000003</v>
      </c>
      <c r="DR50">
        <v>34.36</v>
      </c>
      <c r="DS50">
        <v>34.17</v>
      </c>
      <c r="DT50">
        <v>34.340000000000003</v>
      </c>
      <c r="DU50">
        <v>33.799999999999997</v>
      </c>
      <c r="DV50">
        <v>34.17</v>
      </c>
      <c r="DW50">
        <v>33.92</v>
      </c>
      <c r="DX50">
        <v>34.1</v>
      </c>
      <c r="DY50">
        <v>34.15</v>
      </c>
      <c r="DZ50">
        <v>34.659999999999997</v>
      </c>
      <c r="EA50">
        <v>34.590000000000003</v>
      </c>
      <c r="EB50">
        <v>33.97</v>
      </c>
      <c r="EC50">
        <v>34.130000000000003</v>
      </c>
      <c r="ED50">
        <v>33.840000000000003</v>
      </c>
      <c r="EE50">
        <v>33.5</v>
      </c>
      <c r="EF50">
        <v>33.31</v>
      </c>
      <c r="EG50">
        <v>33.69</v>
      </c>
      <c r="EH50">
        <v>32.700000000000003</v>
      </c>
      <c r="EI50">
        <v>33.22</v>
      </c>
      <c r="EJ50">
        <v>32.840000000000003</v>
      </c>
      <c r="EK50">
        <v>33.340000000000003</v>
      </c>
      <c r="EL50">
        <v>33.75</v>
      </c>
      <c r="EM50">
        <v>33.64</v>
      </c>
      <c r="EN50">
        <v>33.68</v>
      </c>
      <c r="EO50">
        <v>33.56</v>
      </c>
      <c r="EP50">
        <v>33.85</v>
      </c>
      <c r="EQ50">
        <v>33.89</v>
      </c>
      <c r="ER50">
        <v>34.270000000000003</v>
      </c>
      <c r="ES50">
        <v>34.659999999999997</v>
      </c>
      <c r="ET50">
        <v>34.799999999999997</v>
      </c>
      <c r="EU50">
        <v>35.119999999999997</v>
      </c>
      <c r="EV50">
        <v>35.11</v>
      </c>
      <c r="EW50">
        <v>34.880000000000003</v>
      </c>
      <c r="EX50">
        <v>34.979999999999997</v>
      </c>
      <c r="EY50">
        <v>35.020000000000003</v>
      </c>
      <c r="EZ50">
        <v>35.159999999999997</v>
      </c>
      <c r="FA50">
        <v>35.369999999999997</v>
      </c>
      <c r="FB50">
        <v>35.840000000000003</v>
      </c>
      <c r="FC50">
        <v>35.700000000000003</v>
      </c>
      <c r="FD50">
        <v>35.65</v>
      </c>
      <c r="FE50">
        <v>35.83</v>
      </c>
      <c r="FF50">
        <v>35.69</v>
      </c>
      <c r="FG50">
        <v>35.69</v>
      </c>
      <c r="FH50">
        <v>35.82</v>
      </c>
      <c r="FI50">
        <v>35.89</v>
      </c>
      <c r="FJ50">
        <v>35.36</v>
      </c>
      <c r="FK50">
        <v>35.32</v>
      </c>
      <c r="FL50">
        <v>35.770000000000003</v>
      </c>
      <c r="FM50">
        <v>35.76</v>
      </c>
      <c r="FN50">
        <v>35.75</v>
      </c>
      <c r="FO50">
        <v>35.380000000000003</v>
      </c>
      <c r="FP50">
        <v>35.43</v>
      </c>
      <c r="FQ50">
        <v>35.4</v>
      </c>
      <c r="FR50">
        <v>35.94</v>
      </c>
      <c r="FS50">
        <v>35.96</v>
      </c>
      <c r="FT50">
        <v>35.799999999999997</v>
      </c>
      <c r="FU50">
        <v>35.770000000000003</v>
      </c>
      <c r="FV50">
        <v>35.61</v>
      </c>
      <c r="FW50">
        <v>35.53</v>
      </c>
      <c r="FX50">
        <v>35.83</v>
      </c>
      <c r="FY50">
        <v>35.49</v>
      </c>
      <c r="FZ50">
        <v>35.67</v>
      </c>
      <c r="GA50">
        <v>35.61</v>
      </c>
      <c r="GB50">
        <v>35.82</v>
      </c>
      <c r="GC50">
        <v>35.86</v>
      </c>
      <c r="GD50">
        <v>35.36</v>
      </c>
      <c r="GE50">
        <v>34.869999999999997</v>
      </c>
      <c r="GF50">
        <v>34.799999999999997</v>
      </c>
      <c r="GG50">
        <v>35.130000000000003</v>
      </c>
      <c r="GH50">
        <v>34.83</v>
      </c>
      <c r="GI50">
        <v>34.479999999999997</v>
      </c>
      <c r="GJ50">
        <v>34.99</v>
      </c>
      <c r="GK50">
        <v>35.51</v>
      </c>
      <c r="GL50">
        <v>35.299999999999997</v>
      </c>
      <c r="GM50">
        <v>35.630000000000003</v>
      </c>
      <c r="GN50">
        <v>35.270000000000003</v>
      </c>
      <c r="GO50">
        <v>35.64</v>
      </c>
      <c r="GP50">
        <v>35.61</v>
      </c>
      <c r="GQ50">
        <v>35.770000000000003</v>
      </c>
      <c r="GR50">
        <v>36.11</v>
      </c>
      <c r="GS50">
        <v>36.22</v>
      </c>
      <c r="GT50">
        <v>36.54</v>
      </c>
      <c r="GU50">
        <v>36.479999999999997</v>
      </c>
      <c r="GV50">
        <v>35.99</v>
      </c>
      <c r="GW50">
        <v>35.659999999999997</v>
      </c>
      <c r="GX50">
        <v>35.43</v>
      </c>
      <c r="GY50">
        <v>34.9</v>
      </c>
      <c r="GZ50">
        <v>34.99</v>
      </c>
      <c r="HA50">
        <v>35.299999999999997</v>
      </c>
      <c r="HB50">
        <v>35.31</v>
      </c>
      <c r="HC50">
        <v>35.229999999999997</v>
      </c>
      <c r="HD50">
        <v>35.65</v>
      </c>
      <c r="HE50">
        <v>35.700000000000003</v>
      </c>
      <c r="HF50">
        <v>35.31</v>
      </c>
      <c r="HG50">
        <v>34.67</v>
      </c>
      <c r="HH50">
        <v>34.950000000000003</v>
      </c>
      <c r="HI50">
        <v>35.04</v>
      </c>
      <c r="HJ50">
        <v>35.36</v>
      </c>
      <c r="HK50">
        <v>36.020000000000003</v>
      </c>
      <c r="HL50">
        <v>36.58</v>
      </c>
      <c r="HM50">
        <v>36.39</v>
      </c>
      <c r="HN50">
        <v>36.369999999999997</v>
      </c>
      <c r="HO50">
        <v>36.58</v>
      </c>
      <c r="HP50">
        <v>36.590000000000003</v>
      </c>
      <c r="HQ50">
        <v>36.39</v>
      </c>
      <c r="HR50">
        <v>36.44</v>
      </c>
      <c r="HS50">
        <v>36.42</v>
      </c>
      <c r="HT50">
        <v>36.49</v>
      </c>
      <c r="HU50">
        <v>36.56</v>
      </c>
      <c r="HV50">
        <v>36.44</v>
      </c>
      <c r="HW50">
        <v>36.71</v>
      </c>
      <c r="HX50">
        <v>36.71</v>
      </c>
      <c r="HY50">
        <v>36.31</v>
      </c>
      <c r="HZ50">
        <v>35.619999999999997</v>
      </c>
      <c r="IA50">
        <v>35.5</v>
      </c>
      <c r="IB50">
        <v>35.6</v>
      </c>
      <c r="IC50">
        <v>35.85</v>
      </c>
      <c r="ID50">
        <v>35.630000000000003</v>
      </c>
      <c r="IE50">
        <v>35.659999999999997</v>
      </c>
      <c r="IF50">
        <v>35.75</v>
      </c>
      <c r="IG50">
        <v>35.54</v>
      </c>
      <c r="IH50">
        <v>35.39</v>
      </c>
      <c r="II50">
        <v>34.93</v>
      </c>
      <c r="IJ50">
        <v>34.630000000000003</v>
      </c>
      <c r="IK50">
        <v>34.42</v>
      </c>
      <c r="IL50">
        <v>34.409999999999997</v>
      </c>
      <c r="IM50">
        <v>34.520000000000003</v>
      </c>
      <c r="IN50">
        <v>34.450000000000003</v>
      </c>
      <c r="IO50">
        <v>34.81</v>
      </c>
      <c r="IP50">
        <v>34.380000000000003</v>
      </c>
      <c r="IQ50">
        <v>34.590000000000003</v>
      </c>
      <c r="IR50">
        <v>34.93</v>
      </c>
      <c r="IS50">
        <v>35.39</v>
      </c>
      <c r="IT50">
        <v>35.380000000000003</v>
      </c>
      <c r="IU50">
        <v>35.270000000000003</v>
      </c>
      <c r="IV50">
        <v>35.31</v>
      </c>
      <c r="IW50">
        <v>35.020000000000003</v>
      </c>
      <c r="IX50">
        <v>34.880000000000003</v>
      </c>
      <c r="IY50">
        <v>34.78</v>
      </c>
      <c r="IZ50">
        <v>34.71</v>
      </c>
      <c r="JA50">
        <v>35.1</v>
      </c>
      <c r="JB50">
        <v>34.979999999999997</v>
      </c>
      <c r="JC50">
        <v>34.89</v>
      </c>
      <c r="JD50">
        <v>35.369999999999997</v>
      </c>
      <c r="JE50">
        <v>35.299999999999997</v>
      </c>
      <c r="JF50">
        <v>35.159999999999997</v>
      </c>
      <c r="JG50">
        <v>35.17</v>
      </c>
      <c r="JH50">
        <v>35.06</v>
      </c>
      <c r="JI50">
        <v>34.479999999999997</v>
      </c>
      <c r="JJ50">
        <v>34.49</v>
      </c>
      <c r="JK50">
        <v>34.36</v>
      </c>
      <c r="JL50">
        <v>33.89</v>
      </c>
      <c r="JM50">
        <v>33.82</v>
      </c>
      <c r="JN50">
        <v>34.1</v>
      </c>
      <c r="JO50">
        <v>33.96</v>
      </c>
      <c r="JP50">
        <v>33.46</v>
      </c>
      <c r="JQ50">
        <v>33.06</v>
      </c>
      <c r="JR50">
        <v>33.07</v>
      </c>
      <c r="JS50">
        <v>33.369999999999997</v>
      </c>
      <c r="JT50">
        <v>33.71</v>
      </c>
      <c r="JU50">
        <v>33.700000000000003</v>
      </c>
      <c r="JV50">
        <v>34.130000000000003</v>
      </c>
      <c r="JW50">
        <v>34.29</v>
      </c>
      <c r="JX50">
        <v>33.979999999999997</v>
      </c>
      <c r="JY50">
        <v>33.700000000000003</v>
      </c>
      <c r="JZ50">
        <v>33.97</v>
      </c>
      <c r="KA50">
        <v>33.97</v>
      </c>
      <c r="KB50">
        <v>33.409999999999997</v>
      </c>
      <c r="KC50">
        <v>33.130000000000003</v>
      </c>
      <c r="KD50">
        <v>32.799999999999997</v>
      </c>
      <c r="KE50">
        <v>32.82</v>
      </c>
      <c r="KF50">
        <v>32.99</v>
      </c>
      <c r="KG50">
        <v>32.729999999999997</v>
      </c>
      <c r="KH50">
        <v>32.479999999999997</v>
      </c>
      <c r="KI50">
        <v>32.369999999999997</v>
      </c>
      <c r="KJ50">
        <v>32.799999999999997</v>
      </c>
      <c r="KK50">
        <v>32.880000000000003</v>
      </c>
      <c r="KL50">
        <v>33.22</v>
      </c>
      <c r="KM50">
        <v>33.94</v>
      </c>
      <c r="KN50">
        <v>34.35</v>
      </c>
      <c r="KO50">
        <v>34.270000000000003</v>
      </c>
      <c r="KP50">
        <v>34.020000000000003</v>
      </c>
      <c r="KQ50">
        <v>33.94</v>
      </c>
      <c r="KR50">
        <v>33.92</v>
      </c>
      <c r="KS50">
        <v>34.08</v>
      </c>
      <c r="KT50">
        <v>34.17</v>
      </c>
      <c r="KU50">
        <v>35.06</v>
      </c>
      <c r="KV50">
        <v>35</v>
      </c>
      <c r="KW50">
        <v>34.97</v>
      </c>
      <c r="KX50">
        <v>35.4</v>
      </c>
      <c r="KY50">
        <v>35.56</v>
      </c>
      <c r="KZ50">
        <v>35.409999999999997</v>
      </c>
      <c r="LA50">
        <v>35.479999999999997</v>
      </c>
      <c r="LB50">
        <v>35.72</v>
      </c>
      <c r="LC50">
        <v>35.619999999999997</v>
      </c>
      <c r="LD50">
        <v>35.659999999999997</v>
      </c>
      <c r="LE50">
        <v>35.729999999999997</v>
      </c>
      <c r="LF50">
        <v>35.71</v>
      </c>
      <c r="LG50">
        <v>36.090000000000003</v>
      </c>
      <c r="LH50">
        <v>35.78</v>
      </c>
      <c r="LI50">
        <v>35.659999999999997</v>
      </c>
      <c r="LJ50">
        <v>35.020000000000003</v>
      </c>
      <c r="LK50">
        <v>35.21</v>
      </c>
      <c r="LL50">
        <v>35.299999999999997</v>
      </c>
      <c r="LM50">
        <v>35.409999999999997</v>
      </c>
      <c r="LN50">
        <v>35.46</v>
      </c>
      <c r="LO50">
        <v>35.99</v>
      </c>
      <c r="LP50">
        <v>36.29</v>
      </c>
      <c r="LQ50">
        <v>35.94</v>
      </c>
      <c r="LR50">
        <v>36.04</v>
      </c>
      <c r="LS50">
        <v>36.380000000000003</v>
      </c>
      <c r="LT50">
        <v>36.020000000000003</v>
      </c>
      <c r="LU50">
        <v>36.58</v>
      </c>
      <c r="LV50">
        <v>36.65</v>
      </c>
      <c r="LW50">
        <v>36.83</v>
      </c>
      <c r="LX50">
        <v>37.01</v>
      </c>
      <c r="LY50">
        <v>36.96</v>
      </c>
      <c r="LZ50">
        <v>36.96</v>
      </c>
      <c r="MA50">
        <v>36.57</v>
      </c>
      <c r="MB50">
        <v>36.299999999999997</v>
      </c>
      <c r="MC50">
        <v>36.36</v>
      </c>
      <c r="MD50">
        <v>36.39</v>
      </c>
      <c r="ME50">
        <v>36.76</v>
      </c>
      <c r="MF50">
        <v>36.42</v>
      </c>
      <c r="MG50">
        <v>36.619999999999997</v>
      </c>
      <c r="MH50">
        <v>36.58</v>
      </c>
      <c r="MI50">
        <v>36.71</v>
      </c>
      <c r="MJ50">
        <v>36.090000000000003</v>
      </c>
      <c r="MK50">
        <v>35.71</v>
      </c>
      <c r="ML50">
        <v>36.03</v>
      </c>
      <c r="MM50">
        <v>36.14</v>
      </c>
      <c r="MN50">
        <v>36.24</v>
      </c>
      <c r="MO50">
        <v>36.18</v>
      </c>
      <c r="MP50">
        <v>36.4</v>
      </c>
      <c r="MQ50">
        <v>36.479999999999997</v>
      </c>
      <c r="MR50">
        <v>36.630000000000003</v>
      </c>
      <c r="MS50">
        <v>36.869999999999997</v>
      </c>
      <c r="MT50">
        <v>36.83</v>
      </c>
      <c r="MU50">
        <v>36.61</v>
      </c>
      <c r="MV50">
        <v>37</v>
      </c>
      <c r="MW50">
        <v>36.75</v>
      </c>
      <c r="MX50">
        <v>36.520000000000003</v>
      </c>
      <c r="MY50">
        <v>36.76</v>
      </c>
      <c r="MZ50">
        <v>36.78</v>
      </c>
      <c r="NA50">
        <v>36.71</v>
      </c>
      <c r="NB50">
        <v>36.85</v>
      </c>
      <c r="NC50">
        <v>36.93</v>
      </c>
      <c r="ND50">
        <v>36.299999999999997</v>
      </c>
      <c r="NE50">
        <v>36.74</v>
      </c>
      <c r="NF50">
        <v>37.159999999999997</v>
      </c>
      <c r="NG50">
        <v>37.200000000000003</v>
      </c>
      <c r="NH50">
        <v>37.35</v>
      </c>
      <c r="NI50">
        <v>37.36</v>
      </c>
      <c r="NJ50">
        <v>37.770000000000003</v>
      </c>
      <c r="NK50">
        <v>37.83</v>
      </c>
      <c r="NL50">
        <v>37.770000000000003</v>
      </c>
      <c r="NM50">
        <v>37.799999999999997</v>
      </c>
      <c r="NN50">
        <v>37.6</v>
      </c>
      <c r="NO50">
        <v>37.71</v>
      </c>
      <c r="NP50">
        <v>38.07</v>
      </c>
      <c r="NQ50">
        <v>38</v>
      </c>
      <c r="NR50">
        <v>37.909999999999997</v>
      </c>
      <c r="NS50">
        <v>38.35</v>
      </c>
      <c r="NT50">
        <v>38.79</v>
      </c>
      <c r="NU50">
        <v>38.68</v>
      </c>
      <c r="NV50">
        <v>38.49</v>
      </c>
      <c r="NW50">
        <v>38.79</v>
      </c>
      <c r="NX50">
        <v>38.81</v>
      </c>
      <c r="NY50">
        <v>38.520000000000003</v>
      </c>
      <c r="NZ50">
        <v>38.5</v>
      </c>
      <c r="OA50">
        <v>38.51</v>
      </c>
      <c r="OB50">
        <v>38.57</v>
      </c>
      <c r="OC50">
        <v>39</v>
      </c>
      <c r="OD50">
        <v>39.01</v>
      </c>
      <c r="OE50">
        <v>38.9</v>
      </c>
      <c r="OF50">
        <v>38.83</v>
      </c>
      <c r="OG50">
        <v>38.880000000000003</v>
      </c>
      <c r="OH50">
        <v>39.11</v>
      </c>
      <c r="OI50">
        <v>39.020000000000003</v>
      </c>
      <c r="OJ50">
        <v>38.86</v>
      </c>
      <c r="OK50">
        <v>38.619999999999997</v>
      </c>
      <c r="OL50">
        <v>38.83</v>
      </c>
      <c r="OM50">
        <v>38.520000000000003</v>
      </c>
      <c r="ON50">
        <v>38.655000000000001</v>
      </c>
      <c r="OO50">
        <v>38.865000000000002</v>
      </c>
      <c r="OP50" t="str">
        <v>Close</v>
      </c>
    </row>
    <row r="51" spans="1:406" x14ac:dyDescent="0.2">
      <c r="A51" t="s">
        <v>79</v>
      </c>
      <c r="B51" t="str">
        <v>iShares Russell 1000 ETF</v>
      </c>
      <c r="D51" s="5">
        <v>286.2</v>
      </c>
      <c r="E51" s="6">
        <v>0.2838</v>
      </c>
      <c r="F51">
        <v>288.75</v>
      </c>
      <c r="G51">
        <v>221.31</v>
      </c>
      <c r="H51" s="7">
        <v>730770</v>
      </c>
      <c r="I51" s="2">
        <f t="shared" si="12"/>
        <v>9.7939924041891932E-2</v>
      </c>
      <c r="J51" s="2">
        <f t="shared" si="13"/>
        <v>0.36224770952873664</v>
      </c>
      <c r="K51" s="2">
        <f t="shared" si="14"/>
        <v>0.10294539875374875</v>
      </c>
      <c r="L51" s="2">
        <f t="shared" si="15"/>
        <v>0.14248690446618362</v>
      </c>
      <c r="M51" s="4">
        <f t="shared" si="1"/>
        <v>-2.9333277265005675E-3</v>
      </c>
      <c r="N51" s="4">
        <f t="shared" si="2"/>
        <v>-2.7776654571660675E-3</v>
      </c>
      <c r="O51" s="4">
        <f t="shared" si="3"/>
        <v>-1.1437287328457391E-2</v>
      </c>
      <c r="P51" s="4">
        <f t="shared" si="4"/>
        <v>-3.6720525050304431E-3</v>
      </c>
      <c r="Q51" t="str">
        <v>Equity</v>
      </c>
      <c r="R51" s="7">
        <v>34713667497</v>
      </c>
      <c r="S51" t="str">
        <v>464287622</v>
      </c>
      <c r="T51" t="str">
        <v>The fund generally invests at least 80% of its assets in the component securities of its underlying index and in investments that have economic characteristics that are substantially identical to the component securities of its underlying index and may invest up to 20% of its assets in certain futures, options and swap contracts, cash and cash equivalents.</v>
      </c>
      <c r="U51" t="str">
        <v>US</v>
      </c>
      <c r="V51" s="2">
        <v>1.5E-3</v>
      </c>
      <c r="W51" t="str">
        <v>2000-05-15</v>
      </c>
      <c r="X51" t="str">
        <v>US4642876225</v>
      </c>
      <c r="Y51" s="7">
        <v>285.363721</v>
      </c>
      <c r="Z51" t="str">
        <v>USD</v>
      </c>
      <c r="AA51" s="2"/>
      <c r="AB51" s="2"/>
      <c r="AD51" s="7">
        <f t="shared" si="5"/>
        <v>0</v>
      </c>
      <c r="AE51" s="7">
        <f t="shared" si="6"/>
        <v>3.4411079999999998</v>
      </c>
      <c r="AF51" s="7">
        <f t="shared" si="7"/>
        <v>9.6091080000000009</v>
      </c>
      <c r="AG51" s="7">
        <f t="shared" si="8"/>
        <v>15.567108000000003</v>
      </c>
      <c r="AH51" s="7">
        <f>SUM([1]!_xldudf_WISEPRICE($A51,"close",,DATE(YEAR($B$1),1,2)))</f>
        <v>260.67</v>
      </c>
      <c r="AI51" s="7">
        <f t="shared" si="9"/>
        <v>212.62</v>
      </c>
      <c r="AJ51" s="7">
        <f t="shared" si="10"/>
        <v>220.47</v>
      </c>
      <c r="AK51" s="7">
        <f t="shared" si="11"/>
        <v>155.03</v>
      </c>
      <c r="AO51" cm="1">
        <f t="array" ref="AO51:OP51">TRANSPOSE(INDEX(_xlfn._xlws.SORT(_xldudf_WISEPRICE(A51,"close",365)),,2))</f>
        <v>208.46</v>
      </c>
      <c r="AP51">
        <v>212.19</v>
      </c>
      <c r="AQ51">
        <v>210.69</v>
      </c>
      <c r="AR51">
        <v>209.65</v>
      </c>
      <c r="AS51">
        <v>214.47</v>
      </c>
      <c r="AT51">
        <v>212.92</v>
      </c>
      <c r="AU51">
        <v>212.1</v>
      </c>
      <c r="AV51">
        <v>206.71</v>
      </c>
      <c r="AW51">
        <v>204.58</v>
      </c>
      <c r="AX51">
        <v>207.19</v>
      </c>
      <c r="AY51">
        <v>209.15</v>
      </c>
      <c r="AZ51">
        <v>210.27</v>
      </c>
      <c r="BA51">
        <v>205.88</v>
      </c>
      <c r="BB51">
        <v>217.53</v>
      </c>
      <c r="BC51">
        <v>219.8</v>
      </c>
      <c r="BD51">
        <v>217.87</v>
      </c>
      <c r="BE51">
        <v>219.92</v>
      </c>
      <c r="BF51">
        <v>217.94</v>
      </c>
      <c r="BG51">
        <v>217.06</v>
      </c>
      <c r="BH51">
        <v>217.94</v>
      </c>
      <c r="BI51">
        <v>217.1</v>
      </c>
      <c r="BJ51">
        <v>219.97</v>
      </c>
      <c r="BK51">
        <v>221.44</v>
      </c>
      <c r="BL51">
        <v>221.44</v>
      </c>
      <c r="BM51">
        <v>217.93</v>
      </c>
      <c r="BN51">
        <v>217.56</v>
      </c>
      <c r="BO51">
        <v>224.31</v>
      </c>
      <c r="BP51">
        <v>224.49</v>
      </c>
      <c r="BQ51">
        <v>224.17</v>
      </c>
      <c r="BR51">
        <v>219.88</v>
      </c>
      <c r="BS51">
        <v>216.59</v>
      </c>
      <c r="BT51">
        <v>216.12</v>
      </c>
      <c r="BU51">
        <v>217.86</v>
      </c>
      <c r="BV51">
        <v>216.34</v>
      </c>
      <c r="BW51">
        <v>219.49</v>
      </c>
      <c r="BX51">
        <v>220.26</v>
      </c>
      <c r="BY51">
        <v>218.98</v>
      </c>
      <c r="BZ51">
        <v>213.4</v>
      </c>
      <c r="CA51">
        <v>210.89</v>
      </c>
      <c r="CB51">
        <v>209.03</v>
      </c>
      <c r="CC51">
        <v>209.32</v>
      </c>
      <c r="CD51">
        <v>212.47</v>
      </c>
      <c r="CE51">
        <v>209.41</v>
      </c>
      <c r="CF51">
        <v>210.65</v>
      </c>
      <c r="CG51">
        <v>209.77</v>
      </c>
      <c r="CH51">
        <v>207.21</v>
      </c>
      <c r="CI51">
        <v>211.01</v>
      </c>
      <c r="CJ51">
        <v>210.52</v>
      </c>
      <c r="CK51">
        <v>209.48</v>
      </c>
      <c r="CL51">
        <v>211.27</v>
      </c>
      <c r="CM51">
        <v>208.78</v>
      </c>
      <c r="CN51">
        <v>213.43</v>
      </c>
      <c r="CO51">
        <v>213.48</v>
      </c>
      <c r="CP51">
        <v>215.05</v>
      </c>
      <c r="CQ51">
        <v>217.96</v>
      </c>
      <c r="CR51">
        <v>218.87</v>
      </c>
      <c r="CS51">
        <v>219.69</v>
      </c>
      <c r="CT51">
        <v>219.46</v>
      </c>
      <c r="CU51">
        <v>215.99</v>
      </c>
      <c r="CV51">
        <v>214.26</v>
      </c>
      <c r="CW51">
        <v>218.4</v>
      </c>
      <c r="CX51">
        <v>221.13</v>
      </c>
      <c r="CY51">
        <v>220.93</v>
      </c>
      <c r="CZ51">
        <v>220.88</v>
      </c>
      <c r="DA51">
        <v>223.32</v>
      </c>
      <c r="DB51">
        <v>224.05</v>
      </c>
      <c r="DC51">
        <v>221.1</v>
      </c>
      <c r="DD51">
        <v>224.5</v>
      </c>
      <c r="DE51">
        <v>227.06</v>
      </c>
      <c r="DF51">
        <v>230.55</v>
      </c>
      <c r="DG51">
        <v>228.08</v>
      </c>
      <c r="DH51">
        <v>226.48</v>
      </c>
      <c r="DI51">
        <v>229.45</v>
      </c>
      <c r="DJ51">
        <v>227.02</v>
      </c>
      <c r="DK51">
        <v>224.82</v>
      </c>
      <c r="DL51">
        <v>225.23</v>
      </c>
      <c r="DM51">
        <v>227.8</v>
      </c>
      <c r="DN51">
        <v>227.91</v>
      </c>
      <c r="DO51">
        <v>229.01</v>
      </c>
      <c r="DP51">
        <v>225.82</v>
      </c>
      <c r="DQ51">
        <v>225.2</v>
      </c>
      <c r="DR51">
        <v>220.48</v>
      </c>
      <c r="DS51">
        <v>220.31</v>
      </c>
      <c r="DT51">
        <v>221.47</v>
      </c>
      <c r="DU51">
        <v>219.05</v>
      </c>
      <c r="DV51">
        <v>219.77</v>
      </c>
      <c r="DW51">
        <v>219.15</v>
      </c>
      <c r="DX51">
        <v>218.24</v>
      </c>
      <c r="DY51">
        <v>219.93</v>
      </c>
      <c r="DZ51">
        <v>223.5</v>
      </c>
      <c r="EA51">
        <v>223.36</v>
      </c>
      <c r="EB51">
        <v>220.02</v>
      </c>
      <c r="EC51">
        <v>220.35</v>
      </c>
      <c r="ED51">
        <v>216.11</v>
      </c>
      <c r="EE51">
        <v>212.62</v>
      </c>
      <c r="EF51">
        <v>212.08</v>
      </c>
      <c r="EG51">
        <v>215.56</v>
      </c>
      <c r="EH51">
        <v>214.15</v>
      </c>
      <c r="EI51">
        <v>217.85</v>
      </c>
      <c r="EJ51">
        <v>215.18</v>
      </c>
      <c r="EK51">
        <v>217.08</v>
      </c>
      <c r="EL51">
        <v>220.15</v>
      </c>
      <c r="EM51">
        <v>216.37</v>
      </c>
      <c r="EN51">
        <v>215.94</v>
      </c>
      <c r="EO51">
        <v>217.22</v>
      </c>
      <c r="EP51">
        <v>217.84</v>
      </c>
      <c r="EQ51">
        <v>217.41</v>
      </c>
      <c r="ER51">
        <v>220.63</v>
      </c>
      <c r="ES51">
        <v>221.9</v>
      </c>
      <c r="ET51">
        <v>225.23</v>
      </c>
      <c r="EU51">
        <v>225.92</v>
      </c>
      <c r="EV51">
        <v>224.48</v>
      </c>
      <c r="EW51">
        <v>223.8</v>
      </c>
      <c r="EX51">
        <v>224.6</v>
      </c>
      <c r="EY51">
        <v>224.93</v>
      </c>
      <c r="EZ51">
        <v>225.05</v>
      </c>
      <c r="FA51">
        <v>224.15</v>
      </c>
      <c r="FB51">
        <v>227.07</v>
      </c>
      <c r="FC51">
        <v>226.55</v>
      </c>
      <c r="FD51">
        <v>227.25</v>
      </c>
      <c r="FE51">
        <v>227.51</v>
      </c>
      <c r="FF51">
        <v>227.45</v>
      </c>
      <c r="FG51">
        <v>226.08</v>
      </c>
      <c r="FH51">
        <v>226.27</v>
      </c>
      <c r="FI51">
        <v>226.45</v>
      </c>
      <c r="FJ51">
        <v>222.74</v>
      </c>
      <c r="FK51">
        <v>221.85</v>
      </c>
      <c r="FL51">
        <v>226.12</v>
      </c>
      <c r="FM51">
        <v>227.99</v>
      </c>
      <c r="FN51">
        <v>227.86</v>
      </c>
      <c r="FO51">
        <v>225.21</v>
      </c>
      <c r="FP51">
        <v>223.74</v>
      </c>
      <c r="FQ51">
        <v>222.05</v>
      </c>
      <c r="FR51">
        <v>226.29</v>
      </c>
      <c r="FS51">
        <v>226.47</v>
      </c>
      <c r="FT51">
        <v>225.5</v>
      </c>
      <c r="FU51">
        <v>226.42</v>
      </c>
      <c r="FV51">
        <v>226.03</v>
      </c>
      <c r="FW51">
        <v>225.6</v>
      </c>
      <c r="FX51">
        <v>226.59</v>
      </c>
      <c r="FY51">
        <v>224.95</v>
      </c>
      <c r="FZ51">
        <v>227.72</v>
      </c>
      <c r="GA51">
        <v>229.99</v>
      </c>
      <c r="GB51">
        <v>229.57</v>
      </c>
      <c r="GC51">
        <v>229.8</v>
      </c>
      <c r="GD51">
        <v>227.16</v>
      </c>
      <c r="GE51">
        <v>225.62</v>
      </c>
      <c r="GF51">
        <v>227.32</v>
      </c>
      <c r="GG51">
        <v>230.24</v>
      </c>
      <c r="GH51">
        <v>230.37</v>
      </c>
      <c r="GI51">
        <v>229.06</v>
      </c>
      <c r="GJ51">
        <v>231.3</v>
      </c>
      <c r="GK51">
        <v>234.94</v>
      </c>
      <c r="GL51">
        <v>234.49</v>
      </c>
      <c r="GM51">
        <v>235.2</v>
      </c>
      <c r="GN51">
        <v>233.82</v>
      </c>
      <c r="GO51">
        <v>235.12</v>
      </c>
      <c r="GP51">
        <v>235.35</v>
      </c>
      <c r="GQ51">
        <v>237.53</v>
      </c>
      <c r="GR51">
        <v>239.15</v>
      </c>
      <c r="GS51">
        <v>239.45</v>
      </c>
      <c r="GT51">
        <v>242.42</v>
      </c>
      <c r="GU51">
        <v>241.43</v>
      </c>
      <c r="GV51">
        <v>240.38</v>
      </c>
      <c r="GW51">
        <v>239.02</v>
      </c>
      <c r="GX51">
        <v>239.7</v>
      </c>
      <c r="GY51">
        <v>237.76</v>
      </c>
      <c r="GZ51">
        <v>237.01</v>
      </c>
      <c r="HA51">
        <v>239.76</v>
      </c>
      <c r="HB51">
        <v>239.9</v>
      </c>
      <c r="HC51">
        <v>241</v>
      </c>
      <c r="HD51">
        <v>243.74</v>
      </c>
      <c r="HE51">
        <v>243.96</v>
      </c>
      <c r="HF51">
        <v>243.67</v>
      </c>
      <c r="HG51">
        <v>241.6</v>
      </c>
      <c r="HH51">
        <v>241.21</v>
      </c>
      <c r="HI51">
        <v>241.88</v>
      </c>
      <c r="HJ51">
        <v>243.82</v>
      </c>
      <c r="HK51">
        <v>245.72</v>
      </c>
      <c r="HL51">
        <v>247.79</v>
      </c>
      <c r="HM51">
        <v>247.31</v>
      </c>
      <c r="HN51">
        <v>248.45</v>
      </c>
      <c r="HO51">
        <v>250.25</v>
      </c>
      <c r="HP51">
        <v>250.78</v>
      </c>
      <c r="HQ51">
        <v>249.14</v>
      </c>
      <c r="HR51">
        <v>249.17</v>
      </c>
      <c r="HS51">
        <v>249.97</v>
      </c>
      <c r="HT51">
        <v>250.58</v>
      </c>
      <c r="HU51">
        <v>250.76</v>
      </c>
      <c r="HV51">
        <v>249.02</v>
      </c>
      <c r="HW51">
        <v>251.62</v>
      </c>
      <c r="HX51">
        <v>252.17</v>
      </c>
      <c r="HY51">
        <v>251.46</v>
      </c>
      <c r="HZ51">
        <v>247.93</v>
      </c>
      <c r="IA51">
        <v>247.16</v>
      </c>
      <c r="IB51">
        <v>246.01</v>
      </c>
      <c r="IC51">
        <v>248.18</v>
      </c>
      <c r="ID51">
        <v>246.97</v>
      </c>
      <c r="IE51">
        <v>245.16</v>
      </c>
      <c r="IF51">
        <v>245.32</v>
      </c>
      <c r="IG51">
        <v>245.13</v>
      </c>
      <c r="IH51">
        <v>246.37</v>
      </c>
      <c r="II51">
        <v>243.64</v>
      </c>
      <c r="IJ51">
        <v>241.73</v>
      </c>
      <c r="IK51">
        <v>239.8</v>
      </c>
      <c r="IL51">
        <v>239.98</v>
      </c>
      <c r="IM51">
        <v>241.38</v>
      </c>
      <c r="IN51">
        <v>240.7</v>
      </c>
      <c r="IO51">
        <v>243.4</v>
      </c>
      <c r="IP51">
        <v>240.01</v>
      </c>
      <c r="IQ51">
        <v>241.81</v>
      </c>
      <c r="IR51">
        <v>243.2</v>
      </c>
      <c r="IS51">
        <v>246.89</v>
      </c>
      <c r="IT51">
        <v>248.03</v>
      </c>
      <c r="IU51">
        <v>247.79</v>
      </c>
      <c r="IV51">
        <v>248.47</v>
      </c>
      <c r="IW51">
        <v>247.22</v>
      </c>
      <c r="IX51">
        <v>245.6</v>
      </c>
      <c r="IY51">
        <v>244.84</v>
      </c>
      <c r="IZ51">
        <v>245.19</v>
      </c>
      <c r="JA51">
        <v>246.88</v>
      </c>
      <c r="JB51">
        <v>245.49</v>
      </c>
      <c r="JC51">
        <v>245.48</v>
      </c>
      <c r="JD51">
        <v>247.71</v>
      </c>
      <c r="JE51">
        <v>244.71</v>
      </c>
      <c r="JF51">
        <v>244.85</v>
      </c>
      <c r="JG51">
        <v>244.36</v>
      </c>
      <c r="JH51">
        <v>242.1</v>
      </c>
      <c r="JI51">
        <v>237.98</v>
      </c>
      <c r="JJ51">
        <v>237.4</v>
      </c>
      <c r="JK51">
        <v>238.34</v>
      </c>
      <c r="JL51">
        <v>234.06</v>
      </c>
      <c r="JM51">
        <v>234.05</v>
      </c>
      <c r="JN51">
        <v>235.67</v>
      </c>
      <c r="JO51">
        <v>234.91</v>
      </c>
      <c r="JP51">
        <v>234.91</v>
      </c>
      <c r="JQ51">
        <v>231.56</v>
      </c>
      <c r="JR51">
        <v>233.32</v>
      </c>
      <c r="JS51">
        <v>233.17</v>
      </c>
      <c r="JT51">
        <v>235.95</v>
      </c>
      <c r="JU51">
        <v>237.43</v>
      </c>
      <c r="JV51">
        <v>238.84</v>
      </c>
      <c r="JW51">
        <v>239.82</v>
      </c>
      <c r="JX51">
        <v>238</v>
      </c>
      <c r="JY51">
        <v>236.85</v>
      </c>
      <c r="JZ51">
        <v>239.47</v>
      </c>
      <c r="KA51">
        <v>239.59</v>
      </c>
      <c r="KB51">
        <v>236.2</v>
      </c>
      <c r="KC51">
        <v>234.02</v>
      </c>
      <c r="KD51">
        <v>231.21</v>
      </c>
      <c r="KE51">
        <v>230.54</v>
      </c>
      <c r="KF51">
        <v>232.28</v>
      </c>
      <c r="KG51">
        <v>228.89</v>
      </c>
      <c r="KH51">
        <v>226.21</v>
      </c>
      <c r="KI51">
        <v>225.16</v>
      </c>
      <c r="KJ51">
        <v>227.84</v>
      </c>
      <c r="KK51">
        <v>229.31</v>
      </c>
      <c r="KL51">
        <v>231.68</v>
      </c>
      <c r="KM51">
        <v>236.11</v>
      </c>
      <c r="KN51">
        <v>238.62</v>
      </c>
      <c r="KO51">
        <v>238.8</v>
      </c>
      <c r="KP51">
        <v>239.64</v>
      </c>
      <c r="KQ51">
        <v>239.71</v>
      </c>
      <c r="KR51">
        <v>237.77</v>
      </c>
      <c r="KS51">
        <v>241.25</v>
      </c>
      <c r="KT51">
        <v>241.21</v>
      </c>
      <c r="KU51">
        <v>246.24</v>
      </c>
      <c r="KV51">
        <v>246.6</v>
      </c>
      <c r="KW51">
        <v>246.83</v>
      </c>
      <c r="KX51">
        <v>247.34</v>
      </c>
      <c r="KY51">
        <v>249.26</v>
      </c>
      <c r="KZ51">
        <v>248.57</v>
      </c>
      <c r="LA51">
        <v>249.68</v>
      </c>
      <c r="LB51">
        <v>249.96</v>
      </c>
      <c r="LC51">
        <v>249.53</v>
      </c>
      <c r="LD51">
        <v>249.7</v>
      </c>
      <c r="LE51">
        <v>249.77</v>
      </c>
      <c r="LF51">
        <v>250.71</v>
      </c>
      <c r="LG51">
        <v>252.61</v>
      </c>
      <c r="LH51">
        <v>251.46</v>
      </c>
      <c r="LI51">
        <v>251.24</v>
      </c>
      <c r="LJ51">
        <v>250.29</v>
      </c>
      <c r="LK51">
        <v>252.07</v>
      </c>
      <c r="LL51">
        <v>253.2</v>
      </c>
      <c r="LM51">
        <v>254.3</v>
      </c>
      <c r="LN51">
        <v>255.36</v>
      </c>
      <c r="LO51">
        <v>259.25</v>
      </c>
      <c r="LP51">
        <v>260.36</v>
      </c>
      <c r="LQ51">
        <v>259.95</v>
      </c>
      <c r="LR51">
        <v>261.17</v>
      </c>
      <c r="LS51">
        <v>263.02</v>
      </c>
      <c r="LT51">
        <v>258.12</v>
      </c>
      <c r="LU51">
        <v>260.89999999999998</v>
      </c>
      <c r="LV51">
        <v>261.38</v>
      </c>
      <c r="LW51">
        <v>262.58999999999997</v>
      </c>
      <c r="LX51">
        <v>263.08</v>
      </c>
      <c r="LY51">
        <v>263.17</v>
      </c>
      <c r="LZ51">
        <v>262.26</v>
      </c>
      <c r="MA51">
        <v>260.67</v>
      </c>
      <c r="MB51">
        <v>258.18</v>
      </c>
      <c r="MC51">
        <v>257.45999999999998</v>
      </c>
      <c r="MD51">
        <v>257.93</v>
      </c>
      <c r="ME51">
        <v>261.56</v>
      </c>
      <c r="MF51">
        <v>261.3</v>
      </c>
      <c r="MG51">
        <v>262.60000000000002</v>
      </c>
      <c r="MH51">
        <v>262.39999999999998</v>
      </c>
      <c r="MI51">
        <v>262.44</v>
      </c>
      <c r="MJ51">
        <v>261.45999999999998</v>
      </c>
      <c r="MK51">
        <v>259.89999999999998</v>
      </c>
      <c r="ML51">
        <v>262.22000000000003</v>
      </c>
      <c r="MM51">
        <v>265.5</v>
      </c>
      <c r="MN51">
        <v>266.24</v>
      </c>
      <c r="MO51">
        <v>266.89999999999998</v>
      </c>
      <c r="MP51">
        <v>267.04000000000002</v>
      </c>
      <c r="MQ51">
        <v>268.32</v>
      </c>
      <c r="MR51">
        <v>268.18</v>
      </c>
      <c r="MS51">
        <v>270.54000000000002</v>
      </c>
      <c r="MT51">
        <v>270.20999999999998</v>
      </c>
      <c r="MU51">
        <v>265.77</v>
      </c>
      <c r="MV51">
        <v>269.22000000000003</v>
      </c>
      <c r="MW51">
        <v>271.86</v>
      </c>
      <c r="MX51">
        <v>270.56</v>
      </c>
      <c r="MY51">
        <v>271.48</v>
      </c>
      <c r="MZ51">
        <v>273.87</v>
      </c>
      <c r="NA51">
        <v>274.29000000000002</v>
      </c>
      <c r="NB51">
        <v>275.83999999999997</v>
      </c>
      <c r="NC51">
        <v>275.83999999999997</v>
      </c>
      <c r="ND51">
        <v>271.89</v>
      </c>
      <c r="NE51">
        <v>274.61</v>
      </c>
      <c r="NF51">
        <v>276.48</v>
      </c>
      <c r="NG51">
        <v>275.08</v>
      </c>
      <c r="NH51">
        <v>273.58</v>
      </c>
      <c r="NI51">
        <v>273.68</v>
      </c>
      <c r="NJ51">
        <v>279.27</v>
      </c>
      <c r="NK51">
        <v>279.31</v>
      </c>
      <c r="NL51">
        <v>278.49</v>
      </c>
      <c r="NM51">
        <v>279.08</v>
      </c>
      <c r="NN51">
        <v>278.64999999999998</v>
      </c>
      <c r="NO51">
        <v>279.77</v>
      </c>
      <c r="NP51">
        <v>282.23</v>
      </c>
      <c r="NQ51">
        <v>282.02</v>
      </c>
      <c r="NR51">
        <v>279.05</v>
      </c>
      <c r="NS51">
        <v>280.67</v>
      </c>
      <c r="NT51">
        <v>283.48</v>
      </c>
      <c r="NU51">
        <v>281.60000000000002</v>
      </c>
      <c r="NV51">
        <v>281.38</v>
      </c>
      <c r="NW51">
        <v>284.29000000000002</v>
      </c>
      <c r="NX51">
        <v>283.91000000000003</v>
      </c>
      <c r="NY51">
        <v>283.08</v>
      </c>
      <c r="NZ51">
        <v>281.08</v>
      </c>
      <c r="OA51">
        <v>282.87</v>
      </c>
      <c r="OB51">
        <v>284.42</v>
      </c>
      <c r="OC51">
        <v>287.2</v>
      </c>
      <c r="OD51">
        <v>287.33999999999997</v>
      </c>
      <c r="OE51">
        <v>286.67</v>
      </c>
      <c r="OF51">
        <v>285.89</v>
      </c>
      <c r="OG51">
        <v>285.33999999999997</v>
      </c>
      <c r="OH51">
        <v>288.10000000000002</v>
      </c>
      <c r="OI51">
        <v>288.02999999999997</v>
      </c>
      <c r="OJ51">
        <v>287.39999999999998</v>
      </c>
      <c r="OK51">
        <v>285.38</v>
      </c>
      <c r="OL51">
        <v>285.77</v>
      </c>
      <c r="OM51">
        <v>282.37</v>
      </c>
      <c r="ON51">
        <v>285.39</v>
      </c>
      <c r="OO51">
        <v>286.16000000000003</v>
      </c>
      <c r="OP51" t="str">
        <v>Close</v>
      </c>
    </row>
    <row r="52" spans="1:406" x14ac:dyDescent="0.2">
      <c r="A52" t="s">
        <v>80</v>
      </c>
      <c r="B52" t="str">
        <v>Vanguard Total World Stock Index Fund</v>
      </c>
      <c r="D52" s="5">
        <v>110.04989999999999</v>
      </c>
      <c r="E52" s="6">
        <v>0.40129999999999999</v>
      </c>
      <c r="F52">
        <v>110.74</v>
      </c>
      <c r="G52">
        <v>88.74</v>
      </c>
      <c r="H52" s="7">
        <v>1932621</v>
      </c>
      <c r="I52" s="2">
        <f t="shared" si="12"/>
        <v>7.8814822076266916E-2</v>
      </c>
      <c r="J52" s="2">
        <f t="shared" si="13"/>
        <v>0.27839334548769368</v>
      </c>
      <c r="K52" s="2">
        <f t="shared" si="14"/>
        <v>6.3107053050458939E-2</v>
      </c>
      <c r="L52" s="2">
        <f t="shared" si="15"/>
        <v>0.10506177201658717</v>
      </c>
      <c r="M52" s="4">
        <f t="shared" si="1"/>
        <v>-2.2058429692125583E-2</v>
      </c>
      <c r="N52" s="4">
        <f t="shared" si="2"/>
        <v>-8.6632029498209029E-2</v>
      </c>
      <c r="O52" s="4">
        <f t="shared" si="3"/>
        <v>-5.1275633031747203E-2</v>
      </c>
      <c r="P52" s="4">
        <f t="shared" si="4"/>
        <v>-4.1097184954626886E-2</v>
      </c>
      <c r="Q52" t="str">
        <v>International/Global Stock</v>
      </c>
      <c r="R52" s="7">
        <v>35428475458.530701</v>
      </c>
      <c r="S52" t="str">
        <v>922042742</v>
      </c>
      <c r="T52" t="str">
        <v>The fund employs an indexing investment approach designed to track the performance of the FTSE Global All Cap Index. The advisor attempts to sample the target index by investing all, or substantially all, of its assets in common stocks in the index and by holding a representative sample of securities that resembles the full index in terms of key risk factors and other characteristics.</v>
      </c>
      <c r="U52" t="str">
        <v>US</v>
      </c>
      <c r="V52" s="2">
        <v>7.000000000000001E-4</v>
      </c>
      <c r="W52" t="str">
        <v>2008-06-24</v>
      </c>
      <c r="X52" t="str">
        <v>US9220427424</v>
      </c>
      <c r="Y52" s="7">
        <v>109.56</v>
      </c>
      <c r="Z52" t="str">
        <v>USD</v>
      </c>
      <c r="AA52" s="2"/>
      <c r="AB52" s="2"/>
      <c r="AD52" s="7">
        <f t="shared" si="5"/>
        <v>0</v>
      </c>
      <c r="AE52" s="7">
        <f t="shared" si="6"/>
        <v>2.1419000000000001</v>
      </c>
      <c r="AF52" s="7">
        <f t="shared" si="7"/>
        <v>5.9928999999999997</v>
      </c>
      <c r="AG52" s="7">
        <f t="shared" si="8"/>
        <v>9.406900000000002</v>
      </c>
      <c r="AH52" s="7">
        <f>SUM([1]!_xldudf_WISEPRICE($A52,"close",,DATE(YEAR($B$1),1,2)))</f>
        <v>102.01</v>
      </c>
      <c r="AI52" s="7">
        <f t="shared" si="9"/>
        <v>87.76</v>
      </c>
      <c r="AJ52" s="7">
        <f t="shared" si="10"/>
        <v>96.58</v>
      </c>
      <c r="AK52" s="7">
        <f t="shared" si="11"/>
        <v>72.489999999999995</v>
      </c>
      <c r="AO52" cm="1">
        <f t="array" ref="AO52:OP52">TRANSPOSE(INDEX(_xlfn._xlws.SORT(_xldudf_WISEPRICE(A52,"close",365)),,2))</f>
        <v>82.12</v>
      </c>
      <c r="AP52">
        <v>83.63</v>
      </c>
      <c r="AQ52">
        <v>83.65</v>
      </c>
      <c r="AR52">
        <v>83.18</v>
      </c>
      <c r="AS52">
        <v>84.51</v>
      </c>
      <c r="AT52">
        <v>83.91</v>
      </c>
      <c r="AU52">
        <v>84.08</v>
      </c>
      <c r="AV52">
        <v>82.31</v>
      </c>
      <c r="AW52">
        <v>81.680000000000007</v>
      </c>
      <c r="AX52">
        <v>83.59</v>
      </c>
      <c r="AY52">
        <v>84.14</v>
      </c>
      <c r="AZ52">
        <v>84.74</v>
      </c>
      <c r="BA52">
        <v>83.11</v>
      </c>
      <c r="BB52">
        <v>87.61</v>
      </c>
      <c r="BC52">
        <v>88.89</v>
      </c>
      <c r="BD52">
        <v>88.03</v>
      </c>
      <c r="BE52">
        <v>88.92</v>
      </c>
      <c r="BF52">
        <v>88.17</v>
      </c>
      <c r="BG52">
        <v>87.96</v>
      </c>
      <c r="BH52">
        <v>88.17</v>
      </c>
      <c r="BI52">
        <v>87.65</v>
      </c>
      <c r="BJ52">
        <v>88.78</v>
      </c>
      <c r="BK52">
        <v>89.46</v>
      </c>
      <c r="BL52">
        <v>89.56</v>
      </c>
      <c r="BM52">
        <v>88.27</v>
      </c>
      <c r="BN52">
        <v>88.45</v>
      </c>
      <c r="BO52">
        <v>90.86</v>
      </c>
      <c r="BP52">
        <v>91.07</v>
      </c>
      <c r="BQ52">
        <v>91.02</v>
      </c>
      <c r="BR52">
        <v>89.45</v>
      </c>
      <c r="BS52">
        <v>88.5</v>
      </c>
      <c r="BT52">
        <v>88.35</v>
      </c>
      <c r="BU52">
        <v>89.02</v>
      </c>
      <c r="BV52">
        <v>88.56</v>
      </c>
      <c r="BW52">
        <v>89.38</v>
      </c>
      <c r="BX52">
        <v>90.21</v>
      </c>
      <c r="BY52">
        <v>89.84</v>
      </c>
      <c r="BZ52">
        <v>87.62</v>
      </c>
      <c r="CA52">
        <v>86.8</v>
      </c>
      <c r="CB52">
        <v>85.64</v>
      </c>
      <c r="CC52">
        <v>85.84</v>
      </c>
      <c r="CD52">
        <v>86.96</v>
      </c>
      <c r="CE52">
        <v>85.91</v>
      </c>
      <c r="CF52">
        <v>86.31</v>
      </c>
      <c r="CG52">
        <v>86.3</v>
      </c>
      <c r="CH52">
        <v>85.22</v>
      </c>
      <c r="CI52">
        <v>86.69</v>
      </c>
      <c r="CJ52">
        <v>86.19</v>
      </c>
      <c r="CK52">
        <v>86.24</v>
      </c>
      <c r="CL52">
        <v>87.3</v>
      </c>
      <c r="CM52">
        <v>86.4</v>
      </c>
      <c r="CN52">
        <v>88.38</v>
      </c>
      <c r="CO52">
        <v>88.59</v>
      </c>
      <c r="CP52">
        <v>89.07</v>
      </c>
      <c r="CQ52">
        <v>89.97</v>
      </c>
      <c r="CR52">
        <v>90.61</v>
      </c>
      <c r="CS52">
        <v>91.08</v>
      </c>
      <c r="CT52">
        <v>91.06</v>
      </c>
      <c r="CU52">
        <v>90.08</v>
      </c>
      <c r="CV52">
        <v>89.68</v>
      </c>
      <c r="CW52">
        <v>91.07</v>
      </c>
      <c r="CX52">
        <v>91.93</v>
      </c>
      <c r="CY52">
        <v>91.84</v>
      </c>
      <c r="CZ52">
        <v>92.01</v>
      </c>
      <c r="DA52">
        <v>92.79</v>
      </c>
      <c r="DB52">
        <v>92.85</v>
      </c>
      <c r="DC52">
        <v>91.72</v>
      </c>
      <c r="DD52">
        <v>92.78</v>
      </c>
      <c r="DE52">
        <v>93.79</v>
      </c>
      <c r="DF52">
        <v>94.55</v>
      </c>
      <c r="DG52">
        <v>93.5</v>
      </c>
      <c r="DH52">
        <v>92.66</v>
      </c>
      <c r="DI52">
        <v>93.65</v>
      </c>
      <c r="DJ52">
        <v>92.88</v>
      </c>
      <c r="DK52">
        <v>92.42</v>
      </c>
      <c r="DL52">
        <v>92.25</v>
      </c>
      <c r="DM52">
        <v>93.27</v>
      </c>
      <c r="DN52">
        <v>93.33</v>
      </c>
      <c r="DO52">
        <v>93.38</v>
      </c>
      <c r="DP52">
        <v>92.49</v>
      </c>
      <c r="DQ52">
        <v>92.28</v>
      </c>
      <c r="DR52">
        <v>90.72</v>
      </c>
      <c r="DS52">
        <v>90.42</v>
      </c>
      <c r="DT52">
        <v>90.9</v>
      </c>
      <c r="DU52">
        <v>89.72</v>
      </c>
      <c r="DV52">
        <v>90.22</v>
      </c>
      <c r="DW52">
        <v>89.83</v>
      </c>
      <c r="DX52">
        <v>90.01</v>
      </c>
      <c r="DY52">
        <v>90.48</v>
      </c>
      <c r="DZ52">
        <v>91.78</v>
      </c>
      <c r="EA52">
        <v>91.64</v>
      </c>
      <c r="EB52">
        <v>90.24</v>
      </c>
      <c r="EC52">
        <v>90.48</v>
      </c>
      <c r="ED52">
        <v>88.99</v>
      </c>
      <c r="EE52">
        <v>87.76</v>
      </c>
      <c r="EF52">
        <v>87.48</v>
      </c>
      <c r="EG52">
        <v>88.64</v>
      </c>
      <c r="EH52">
        <v>87.28</v>
      </c>
      <c r="EI52">
        <v>88.73</v>
      </c>
      <c r="EJ52">
        <v>87.68</v>
      </c>
      <c r="EK52">
        <v>88.34</v>
      </c>
      <c r="EL52">
        <v>89.5</v>
      </c>
      <c r="EM52">
        <v>88.47</v>
      </c>
      <c r="EN52">
        <v>88.68</v>
      </c>
      <c r="EO52">
        <v>88.9</v>
      </c>
      <c r="EP52">
        <v>89.24</v>
      </c>
      <c r="EQ52">
        <v>89.33</v>
      </c>
      <c r="ER52">
        <v>90.43</v>
      </c>
      <c r="ES52">
        <v>91.13</v>
      </c>
      <c r="ET52">
        <v>92.09</v>
      </c>
      <c r="EU52">
        <v>92.52</v>
      </c>
      <c r="EV52">
        <v>92.13</v>
      </c>
      <c r="EW52">
        <v>91.68</v>
      </c>
      <c r="EX52">
        <v>91.98</v>
      </c>
      <c r="EY52">
        <v>92.09</v>
      </c>
      <c r="EZ52">
        <v>92.31</v>
      </c>
      <c r="FA52">
        <v>92.18</v>
      </c>
      <c r="FB52">
        <v>93.39</v>
      </c>
      <c r="FC52">
        <v>93.1</v>
      </c>
      <c r="FD52">
        <v>93.32</v>
      </c>
      <c r="FE52">
        <v>93.48</v>
      </c>
      <c r="FF52">
        <v>93.26</v>
      </c>
      <c r="FG52">
        <v>92.92</v>
      </c>
      <c r="FH52">
        <v>92.95</v>
      </c>
      <c r="FI52">
        <v>93.05</v>
      </c>
      <c r="FJ52">
        <v>91.53</v>
      </c>
      <c r="FK52">
        <v>91.33</v>
      </c>
      <c r="FL52">
        <v>92.85</v>
      </c>
      <c r="FM52">
        <v>93.4</v>
      </c>
      <c r="FN52">
        <v>93.29</v>
      </c>
      <c r="FO52">
        <v>92.24</v>
      </c>
      <c r="FP52">
        <v>91.92</v>
      </c>
      <c r="FQ52">
        <v>91.6</v>
      </c>
      <c r="FR52">
        <v>93.16</v>
      </c>
      <c r="FS52">
        <v>93.21</v>
      </c>
      <c r="FT52">
        <v>92.83</v>
      </c>
      <c r="FU52">
        <v>93.02</v>
      </c>
      <c r="FV52">
        <v>92.8</v>
      </c>
      <c r="FW52">
        <v>92.54</v>
      </c>
      <c r="FX52">
        <v>93.17</v>
      </c>
      <c r="FY52">
        <v>92.37</v>
      </c>
      <c r="FZ52">
        <v>93.24</v>
      </c>
      <c r="GA52">
        <v>93.74</v>
      </c>
      <c r="GB52">
        <v>93.75</v>
      </c>
      <c r="GC52">
        <v>93.9</v>
      </c>
      <c r="GD52">
        <v>92.72</v>
      </c>
      <c r="GE52">
        <v>91.89</v>
      </c>
      <c r="GF52">
        <v>92.17</v>
      </c>
      <c r="GG52">
        <v>93.29</v>
      </c>
      <c r="GH52">
        <v>92.96</v>
      </c>
      <c r="GI52">
        <v>92.27</v>
      </c>
      <c r="GJ52">
        <v>93.42</v>
      </c>
      <c r="GK52">
        <v>94.88</v>
      </c>
      <c r="GL52">
        <v>94.56</v>
      </c>
      <c r="GM52">
        <v>95.12</v>
      </c>
      <c r="GN52">
        <v>94.71</v>
      </c>
      <c r="GO52">
        <v>95.29</v>
      </c>
      <c r="GP52">
        <v>95.4</v>
      </c>
      <c r="GQ52">
        <v>96.04</v>
      </c>
      <c r="GR52">
        <v>96.79</v>
      </c>
      <c r="GS52">
        <v>96.94</v>
      </c>
      <c r="GT52">
        <v>98.06</v>
      </c>
      <c r="GU52">
        <v>97.78</v>
      </c>
      <c r="GV52">
        <v>96.17</v>
      </c>
      <c r="GW52">
        <v>95.87</v>
      </c>
      <c r="GX52">
        <v>95.83</v>
      </c>
      <c r="GY52">
        <v>94.78</v>
      </c>
      <c r="GZ52">
        <v>94.72</v>
      </c>
      <c r="HA52">
        <v>95.69</v>
      </c>
      <c r="HB52">
        <v>95.74</v>
      </c>
      <c r="HC52">
        <v>95.92</v>
      </c>
      <c r="HD52">
        <v>96.98</v>
      </c>
      <c r="HE52">
        <v>97.29</v>
      </c>
      <c r="HF52">
        <v>96.74</v>
      </c>
      <c r="HG52">
        <v>95.55</v>
      </c>
      <c r="HH52">
        <v>95.8</v>
      </c>
      <c r="HI52">
        <v>96.1</v>
      </c>
      <c r="HJ52">
        <v>96.93</v>
      </c>
      <c r="HK52">
        <v>98.06</v>
      </c>
      <c r="HL52">
        <v>99.19</v>
      </c>
      <c r="HM52">
        <v>98.83</v>
      </c>
      <c r="HN52">
        <v>99.11</v>
      </c>
      <c r="HO52">
        <v>99.71</v>
      </c>
      <c r="HP52">
        <v>99.8</v>
      </c>
      <c r="HQ52">
        <v>99.12</v>
      </c>
      <c r="HR52">
        <v>99.16</v>
      </c>
      <c r="HS52">
        <v>99.52</v>
      </c>
      <c r="HT52">
        <v>99.82</v>
      </c>
      <c r="HU52">
        <v>100</v>
      </c>
      <c r="HV52">
        <v>99.34</v>
      </c>
      <c r="HW52">
        <v>100.37</v>
      </c>
      <c r="HX52">
        <v>100.59</v>
      </c>
      <c r="HY52">
        <v>99.98</v>
      </c>
      <c r="HZ52">
        <v>98.31</v>
      </c>
      <c r="IA52">
        <v>98.1</v>
      </c>
      <c r="IB52">
        <v>97.92</v>
      </c>
      <c r="IC52">
        <v>98.64</v>
      </c>
      <c r="ID52">
        <v>98.03</v>
      </c>
      <c r="IE52">
        <v>97.63</v>
      </c>
      <c r="IF52">
        <v>97.78</v>
      </c>
      <c r="IG52">
        <v>97.43</v>
      </c>
      <c r="IH52">
        <v>97.51</v>
      </c>
      <c r="II52">
        <v>96.36</v>
      </c>
      <c r="IJ52">
        <v>95.63</v>
      </c>
      <c r="IK52">
        <v>95</v>
      </c>
      <c r="IL52">
        <v>94.94</v>
      </c>
      <c r="IM52">
        <v>95.41</v>
      </c>
      <c r="IN52">
        <v>95.21</v>
      </c>
      <c r="IO52">
        <v>96.3</v>
      </c>
      <c r="IP52">
        <v>95.1</v>
      </c>
      <c r="IQ52">
        <v>95.65</v>
      </c>
      <c r="IR52">
        <v>96.44</v>
      </c>
      <c r="IS52">
        <v>97.74</v>
      </c>
      <c r="IT52">
        <v>97.98</v>
      </c>
      <c r="IU52">
        <v>97.73</v>
      </c>
      <c r="IV52">
        <v>98.07</v>
      </c>
      <c r="IW52">
        <v>97.45</v>
      </c>
      <c r="IX52">
        <v>96.89</v>
      </c>
      <c r="IY52">
        <v>96.49</v>
      </c>
      <c r="IZ52">
        <v>96.53</v>
      </c>
      <c r="JA52">
        <v>97.31</v>
      </c>
      <c r="JB52">
        <v>96.9</v>
      </c>
      <c r="JC52">
        <v>96.79</v>
      </c>
      <c r="JD52">
        <v>97.77</v>
      </c>
      <c r="JE52">
        <v>96.96</v>
      </c>
      <c r="JF52">
        <v>96.44</v>
      </c>
      <c r="JG52">
        <v>96.26</v>
      </c>
      <c r="JH52">
        <v>95.6</v>
      </c>
      <c r="JI52">
        <v>94.03</v>
      </c>
      <c r="JJ52">
        <v>94.01</v>
      </c>
      <c r="JK52">
        <v>94.11</v>
      </c>
      <c r="JL52">
        <v>92.79</v>
      </c>
      <c r="JM52">
        <v>92.8</v>
      </c>
      <c r="JN52">
        <v>93.44</v>
      </c>
      <c r="JO52">
        <v>93.18</v>
      </c>
      <c r="JP52">
        <v>92.68</v>
      </c>
      <c r="JQ52">
        <v>91.42</v>
      </c>
      <c r="JR52">
        <v>91.8</v>
      </c>
      <c r="JS52">
        <v>92.02</v>
      </c>
      <c r="JT52">
        <v>93.04</v>
      </c>
      <c r="JU52">
        <v>93.32</v>
      </c>
      <c r="JV52">
        <v>94.15</v>
      </c>
      <c r="JW52">
        <v>94.58</v>
      </c>
      <c r="JX52">
        <v>93.74</v>
      </c>
      <c r="JY52">
        <v>93.12</v>
      </c>
      <c r="JZ52">
        <v>94.07</v>
      </c>
      <c r="KA52">
        <v>94.07</v>
      </c>
      <c r="KB52">
        <v>92.64</v>
      </c>
      <c r="KC52">
        <v>91.84</v>
      </c>
      <c r="KD52">
        <v>90.79</v>
      </c>
      <c r="KE52">
        <v>90.62</v>
      </c>
      <c r="KF52">
        <v>91.31</v>
      </c>
      <c r="KG52">
        <v>90.12</v>
      </c>
      <c r="KH52">
        <v>89.36</v>
      </c>
      <c r="KI52">
        <v>88.97</v>
      </c>
      <c r="KJ52">
        <v>90.02</v>
      </c>
      <c r="KK52">
        <v>90.46</v>
      </c>
      <c r="KL52">
        <v>91.35</v>
      </c>
      <c r="KM52">
        <v>93.21</v>
      </c>
      <c r="KN52">
        <v>94.35</v>
      </c>
      <c r="KO52">
        <v>94.34</v>
      </c>
      <c r="KP52">
        <v>94.28</v>
      </c>
      <c r="KQ52">
        <v>94.22</v>
      </c>
      <c r="KR52">
        <v>93.62</v>
      </c>
      <c r="KS52">
        <v>94.72</v>
      </c>
      <c r="KT52">
        <v>94.71</v>
      </c>
      <c r="KU52">
        <v>96.9</v>
      </c>
      <c r="KV52">
        <v>97.09</v>
      </c>
      <c r="KW52">
        <v>96.91</v>
      </c>
      <c r="KX52">
        <v>97.45</v>
      </c>
      <c r="KY52">
        <v>98.09</v>
      </c>
      <c r="KZ52">
        <v>97.83</v>
      </c>
      <c r="LA52">
        <v>98.07</v>
      </c>
      <c r="LB52">
        <v>98.33</v>
      </c>
      <c r="LC52">
        <v>98.14</v>
      </c>
      <c r="LD52">
        <v>98.3</v>
      </c>
      <c r="LE52">
        <v>98.32</v>
      </c>
      <c r="LF52">
        <v>98.61</v>
      </c>
      <c r="LG52">
        <v>99.46</v>
      </c>
      <c r="LH52">
        <v>98.85</v>
      </c>
      <c r="LI52">
        <v>98.63</v>
      </c>
      <c r="LJ52">
        <v>98.45</v>
      </c>
      <c r="LK52">
        <v>99.11</v>
      </c>
      <c r="LL52">
        <v>99.39</v>
      </c>
      <c r="LM52">
        <v>99.76</v>
      </c>
      <c r="LN52">
        <v>100.01</v>
      </c>
      <c r="LO52">
        <v>101.49</v>
      </c>
      <c r="LP52">
        <v>102.28</v>
      </c>
      <c r="LQ52">
        <v>101.81</v>
      </c>
      <c r="LR52">
        <v>101.41</v>
      </c>
      <c r="LS52">
        <v>102.17</v>
      </c>
      <c r="LT52">
        <v>100.77</v>
      </c>
      <c r="LU52">
        <v>102.07</v>
      </c>
      <c r="LV52">
        <v>102.22</v>
      </c>
      <c r="LW52">
        <v>102.73</v>
      </c>
      <c r="LX52">
        <v>103.03</v>
      </c>
      <c r="LY52">
        <v>103.1</v>
      </c>
      <c r="LZ52">
        <v>102.88</v>
      </c>
      <c r="MA52">
        <v>102.01</v>
      </c>
      <c r="MB52">
        <v>101.13</v>
      </c>
      <c r="MC52">
        <v>101.01</v>
      </c>
      <c r="MD52">
        <v>101.13</v>
      </c>
      <c r="ME52">
        <v>102.35</v>
      </c>
      <c r="MF52">
        <v>101.85</v>
      </c>
      <c r="MG52">
        <v>102.35</v>
      </c>
      <c r="MH52">
        <v>102.31</v>
      </c>
      <c r="MI52">
        <v>102.47</v>
      </c>
      <c r="MJ52">
        <v>101.48</v>
      </c>
      <c r="MK52">
        <v>100.68</v>
      </c>
      <c r="ML52">
        <v>101.54</v>
      </c>
      <c r="MM52">
        <v>102.46</v>
      </c>
      <c r="MN52">
        <v>102.7</v>
      </c>
      <c r="MO52">
        <v>102.86</v>
      </c>
      <c r="MP52">
        <v>103.13</v>
      </c>
      <c r="MQ52">
        <v>103.58</v>
      </c>
      <c r="MR52">
        <v>103.65</v>
      </c>
      <c r="MS52">
        <v>104.39</v>
      </c>
      <c r="MT52">
        <v>104.15</v>
      </c>
      <c r="MU52">
        <v>102.88</v>
      </c>
      <c r="MV52">
        <v>104.08</v>
      </c>
      <c r="MW52">
        <v>104.47</v>
      </c>
      <c r="MX52">
        <v>103.97</v>
      </c>
      <c r="MY52">
        <v>104.55</v>
      </c>
      <c r="MZ52">
        <v>105.08</v>
      </c>
      <c r="NA52">
        <v>105.12</v>
      </c>
      <c r="NB52">
        <v>105.7</v>
      </c>
      <c r="NC52">
        <v>105.84</v>
      </c>
      <c r="ND52">
        <v>104.17</v>
      </c>
      <c r="NE52">
        <v>105.33</v>
      </c>
      <c r="NF52">
        <v>106.23</v>
      </c>
      <c r="NG52">
        <v>105.98</v>
      </c>
      <c r="NH52">
        <v>105.69</v>
      </c>
      <c r="NI52">
        <v>105.72</v>
      </c>
      <c r="NJ52">
        <v>107.44</v>
      </c>
      <c r="NK52">
        <v>107.52</v>
      </c>
      <c r="NL52">
        <v>107.24</v>
      </c>
      <c r="NM52">
        <v>107.47</v>
      </c>
      <c r="NN52">
        <v>107.06</v>
      </c>
      <c r="NO52">
        <v>107.5</v>
      </c>
      <c r="NP52">
        <v>108.46</v>
      </c>
      <c r="NQ52">
        <v>108.29</v>
      </c>
      <c r="NR52">
        <v>107.46</v>
      </c>
      <c r="NS52">
        <v>108.32</v>
      </c>
      <c r="NT52">
        <v>109.43</v>
      </c>
      <c r="NU52">
        <v>108.91</v>
      </c>
      <c r="NV52">
        <v>108.66</v>
      </c>
      <c r="NW52">
        <v>109.71</v>
      </c>
      <c r="NX52">
        <v>109.53</v>
      </c>
      <c r="NY52">
        <v>109.04</v>
      </c>
      <c r="NZ52">
        <v>108.14</v>
      </c>
      <c r="OA52">
        <v>108.54</v>
      </c>
      <c r="OB52">
        <v>108.92</v>
      </c>
      <c r="OC52">
        <v>110</v>
      </c>
      <c r="OD52">
        <v>110.33</v>
      </c>
      <c r="OE52">
        <v>109.99</v>
      </c>
      <c r="OF52">
        <v>109.77</v>
      </c>
      <c r="OG52">
        <v>109.64</v>
      </c>
      <c r="OH52">
        <v>110.46</v>
      </c>
      <c r="OI52">
        <v>110.5</v>
      </c>
      <c r="OJ52">
        <v>110.21</v>
      </c>
      <c r="OK52">
        <v>109.57</v>
      </c>
      <c r="OL52">
        <v>109.85</v>
      </c>
      <c r="OM52">
        <v>108.72</v>
      </c>
      <c r="ON52">
        <v>109.61</v>
      </c>
      <c r="OO52">
        <v>110.07</v>
      </c>
      <c r="OP52" t="str">
        <v>Close</v>
      </c>
    </row>
    <row r="55" spans="1:406" x14ac:dyDescent="0.2">
      <c r="AD55" s="10"/>
      <c r="AE55" s="10"/>
    </row>
  </sheetData>
  <conditionalFormatting sqref="M7:P52">
    <cfRule type="cellIs" dxfId="1" priority="1" operator="lessThan">
      <formula>0</formula>
    </cfRule>
    <cfRule type="cellIs" dxfId="0" priority="2" operator="greaterThan">
      <formula>0</formula>
    </cfRule>
  </conditionalFormatting>
  <pageMargins left="0.7" right="0.7" top="0.75" bottom="0.75" header="0.3" footer="0.3"/>
  <pageSetup orientation="portrait" horizontalDpi="0" verticalDpi="0"/>
  <extLst>
    <ext xmlns:x14="http://schemas.microsoft.com/office/spreadsheetml/2009/9/main" uri="{05C60535-1F16-4fd2-B633-F4F36F0B64E0}">
      <x14:sparklineGroups xmlns:xm="http://schemas.microsoft.com/office/excel/2006/main">
        <x14:sparklineGroup displayEmptyCellsAs="gap" xr2:uid="{BCF36FAC-3E8B-9148-980A-F14698909323}">
          <x14:colorSeries rgb="FF376092"/>
          <x14:colorNegative rgb="FFD00000"/>
          <x14:colorAxis rgb="FF000000"/>
          <x14:colorMarkers rgb="FFD00000"/>
          <x14:colorFirst rgb="FFD00000"/>
          <x14:colorLast rgb="FFD00000"/>
          <x14:colorHigh rgb="FFD00000"/>
          <x14:colorLow rgb="FFD00000"/>
          <x14:sparklines>
            <x14:sparkline>
              <xm:f>Sheet1!AO7:OO7</xm:f>
              <xm:sqref>C7</xm:sqref>
            </x14:sparkline>
            <x14:sparkline>
              <xm:f>Sheet1!AO8:OO8</xm:f>
              <xm:sqref>C8</xm:sqref>
            </x14:sparkline>
            <x14:sparkline>
              <xm:f>Sheet1!AO9:OO9</xm:f>
              <xm:sqref>C9</xm:sqref>
            </x14:sparkline>
            <x14:sparkline>
              <xm:f>Sheet1!AO10:OO10</xm:f>
              <xm:sqref>C10</xm:sqref>
            </x14:sparkline>
            <x14:sparkline>
              <xm:f>Sheet1!AO11:OO11</xm:f>
              <xm:sqref>C11</xm:sqref>
            </x14:sparkline>
            <x14:sparkline>
              <xm:f>Sheet1!AO12:OO12</xm:f>
              <xm:sqref>C12</xm:sqref>
            </x14:sparkline>
            <x14:sparkline>
              <xm:f>Sheet1!AO13:OO13</xm:f>
              <xm:sqref>C13</xm:sqref>
            </x14:sparkline>
            <x14:sparkline>
              <xm:f>Sheet1!AO14:OO14</xm:f>
              <xm:sqref>C14</xm:sqref>
            </x14:sparkline>
            <x14:sparkline>
              <xm:f>Sheet1!AO15:OO15</xm:f>
              <xm:sqref>C15</xm:sqref>
            </x14:sparkline>
            <x14:sparkline>
              <xm:f>Sheet1!AO16:OO16</xm:f>
              <xm:sqref>C16</xm:sqref>
            </x14:sparkline>
            <x14:sparkline>
              <xm:f>Sheet1!AO17:OO17</xm:f>
              <xm:sqref>C17</xm:sqref>
            </x14:sparkline>
            <x14:sparkline>
              <xm:f>Sheet1!AO18:OO18</xm:f>
              <xm:sqref>C18</xm:sqref>
            </x14:sparkline>
            <x14:sparkline>
              <xm:f>Sheet1!AO19:OO19</xm:f>
              <xm:sqref>C19</xm:sqref>
            </x14:sparkline>
            <x14:sparkline>
              <xm:f>Sheet1!AO20:OO20</xm:f>
              <xm:sqref>C20</xm:sqref>
            </x14:sparkline>
            <x14:sparkline>
              <xm:f>Sheet1!AO21:OO21</xm:f>
              <xm:sqref>C21</xm:sqref>
            </x14:sparkline>
            <x14:sparkline>
              <xm:f>Sheet1!AO22:OO22</xm:f>
              <xm:sqref>C22</xm:sqref>
            </x14:sparkline>
            <x14:sparkline>
              <xm:f>Sheet1!AO23:OO23</xm:f>
              <xm:sqref>C23</xm:sqref>
            </x14:sparkline>
            <x14:sparkline>
              <xm:f>Sheet1!AO24:OO24</xm:f>
              <xm:sqref>C24</xm:sqref>
            </x14:sparkline>
            <x14:sparkline>
              <xm:f>Sheet1!AO25:OO25</xm:f>
              <xm:sqref>C25</xm:sqref>
            </x14:sparkline>
            <x14:sparkline>
              <xm:f>Sheet1!AO26:OO26</xm:f>
              <xm:sqref>C26</xm:sqref>
            </x14:sparkline>
            <x14:sparkline>
              <xm:f>Sheet1!AO27:OO27</xm:f>
              <xm:sqref>C27</xm:sqref>
            </x14:sparkline>
            <x14:sparkline>
              <xm:f>Sheet1!AO28:OO28</xm:f>
              <xm:sqref>C28</xm:sqref>
            </x14:sparkline>
            <x14:sparkline>
              <xm:f>Sheet1!AO29:OO29</xm:f>
              <xm:sqref>C29</xm:sqref>
            </x14:sparkline>
            <x14:sparkline>
              <xm:f>Sheet1!AO30:OO30</xm:f>
              <xm:sqref>C30</xm:sqref>
            </x14:sparkline>
            <x14:sparkline>
              <xm:f>Sheet1!AO31:OO31</xm:f>
              <xm:sqref>C31</xm:sqref>
            </x14:sparkline>
            <x14:sparkline>
              <xm:f>Sheet1!AO32:OO32</xm:f>
              <xm:sqref>C32</xm:sqref>
            </x14:sparkline>
            <x14:sparkline>
              <xm:f>Sheet1!AO33:OO33</xm:f>
              <xm:sqref>C33</xm:sqref>
            </x14:sparkline>
            <x14:sparkline>
              <xm:f>Sheet1!AO34:OO34</xm:f>
              <xm:sqref>C34</xm:sqref>
            </x14:sparkline>
            <x14:sparkline>
              <xm:f>Sheet1!AO35:OO35</xm:f>
              <xm:sqref>C35</xm:sqref>
            </x14:sparkline>
            <x14:sparkline>
              <xm:f>Sheet1!AO36:OO36</xm:f>
              <xm:sqref>C36</xm:sqref>
            </x14:sparkline>
            <x14:sparkline>
              <xm:f>Sheet1!AO37:OO37</xm:f>
              <xm:sqref>C37</xm:sqref>
            </x14:sparkline>
            <x14:sparkline>
              <xm:f>Sheet1!AO38:OO38</xm:f>
              <xm:sqref>C38</xm:sqref>
            </x14:sparkline>
            <x14:sparkline>
              <xm:f>Sheet1!AO39:OO39</xm:f>
              <xm:sqref>C39</xm:sqref>
            </x14:sparkline>
            <x14:sparkline>
              <xm:f>Sheet1!AO40:OO40</xm:f>
              <xm:sqref>C40</xm:sqref>
            </x14:sparkline>
            <x14:sparkline>
              <xm:f>Sheet1!AO41:OO41</xm:f>
              <xm:sqref>C41</xm:sqref>
            </x14:sparkline>
            <x14:sparkline>
              <xm:f>Sheet1!AO42:OO42</xm:f>
              <xm:sqref>C42</xm:sqref>
            </x14:sparkline>
            <x14:sparkline>
              <xm:f>Sheet1!AO43:OO43</xm:f>
              <xm:sqref>C43</xm:sqref>
            </x14:sparkline>
            <x14:sparkline>
              <xm:f>Sheet1!AO44:OO44</xm:f>
              <xm:sqref>C44</xm:sqref>
            </x14:sparkline>
            <x14:sparkline>
              <xm:f>Sheet1!AO45:OO45</xm:f>
              <xm:sqref>C45</xm:sqref>
            </x14:sparkline>
            <x14:sparkline>
              <xm:f>Sheet1!AO46:OO46</xm:f>
              <xm:sqref>C46</xm:sqref>
            </x14:sparkline>
            <x14:sparkline>
              <xm:f>Sheet1!AO47:OO47</xm:f>
              <xm:sqref>C47</xm:sqref>
            </x14:sparkline>
            <x14:sparkline>
              <xm:f>Sheet1!AO48:OO48</xm:f>
              <xm:sqref>C48</xm:sqref>
            </x14:sparkline>
            <x14:sparkline>
              <xm:f>Sheet1!AO49:OO49</xm:f>
              <xm:sqref>C49</xm:sqref>
            </x14:sparkline>
            <x14:sparkline>
              <xm:f>Sheet1!AO50:OO50</xm:f>
              <xm:sqref>C50</xm:sqref>
            </x14:sparkline>
            <x14:sparkline>
              <xm:f>Sheet1!AO51:OO51</xm:f>
              <xm:sqref>C51</xm:sqref>
            </x14:sparkline>
            <x14:sparkline>
              <xm:f>Sheet1!AO52:OO52</xm:f>
              <xm:sqref>C52</xm:sqref>
            </x14:sparkline>
          </x14:sparklines>
        </x14:sparklineGroup>
        <x14:sparklineGroup displayEmptyCellsAs="gap" xr2:uid="{D4DBDE21-A6E2-2745-9D6D-147E175099A6}">
          <x14:colorSeries rgb="FF376092"/>
          <x14:colorNegative rgb="FFD00000"/>
          <x14:colorAxis rgb="FF000000"/>
          <x14:colorMarkers rgb="FFD00000"/>
          <x14:colorFirst rgb="FFD00000"/>
          <x14:colorLast rgb="FFD00000"/>
          <x14:colorHigh rgb="FFD00000"/>
          <x14:colorLow rgb="FFD00000"/>
          <x14:sparklines>
            <x14:sparkline>
              <xm:f>Sheet1!AO53:HM53</xm:f>
              <xm:sqref>C53</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2024-02-13T15:48:15Z</dcterms:created>
  <dcterms:modified xsi:type="dcterms:W3CDTF">2024-04-08T15:17:08Z</dcterms:modified>
</cp:coreProperties>
</file>